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19\OCTUBRE\"/>
    </mc:Choice>
  </mc:AlternateContent>
  <bookViews>
    <workbookView xWindow="0" yWindow="0" windowWidth="23040" windowHeight="9405" tabRatio="916" activeTab="17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7" sheetId="38" r:id="rId18"/>
    <sheet name="C-18" sheetId="39" r:id="rId19"/>
  </sheets>
  <definedNames>
    <definedName name="_xlnm._FilterDatabase" localSheetId="1" hidden="1">'C-2'!$C$7:$E$23</definedName>
    <definedName name="_xlnm.Print_Area" localSheetId="0">'C-1'!$B$1:$G$35</definedName>
    <definedName name="_xlnm.Print_Area" localSheetId="10">'C-10'!$A$1:$Q$59</definedName>
    <definedName name="_xlnm.Print_Area" localSheetId="11">'C-11'!$A$1:$D$20</definedName>
    <definedName name="_xlnm.Print_Area" localSheetId="12">'C-12'!$A$1:$K$67</definedName>
    <definedName name="_xlnm.Print_Area" localSheetId="13">'C-13'!$A$1:$K$44</definedName>
    <definedName name="_xlnm.Print_Area" localSheetId="14">'C-14'!$A$1:$K$45</definedName>
    <definedName name="_xlnm.Print_Area" localSheetId="15">'C-15'!$A$1:$B$18</definedName>
    <definedName name="_xlnm.Print_Area" localSheetId="16">'C-16'!$A$1:$B$36</definedName>
    <definedName name="_xlnm.Print_Area" localSheetId="1">'C-2'!$A$1:$F$43</definedName>
    <definedName name="_xlnm.Print_Area" localSheetId="2">'C-3'!$A$1:$E$34</definedName>
    <definedName name="_xlnm.Print_Area" localSheetId="3">'C-4'!$A$1:$D$20</definedName>
    <definedName name="_xlnm.Print_Area" localSheetId="4">'C-5'!$A$1:$Q$61</definedName>
    <definedName name="_xlnm.Print_Area" localSheetId="5">'C-6'!$A$1:$Q$77</definedName>
    <definedName name="_xlnm.Print_Area" localSheetId="7">'C-7'!$A$1:$D$57</definedName>
    <definedName name="_xlnm.Print_Area" localSheetId="6">'C-7 (2)'!$A$1:$D$56</definedName>
    <definedName name="_xlnm.Print_Area" localSheetId="8">'C-8'!$A$1:$D$49</definedName>
    <definedName name="_xlnm.Print_Area" localSheetId="9">'C-9'!$A$1:$E$31</definedName>
  </definedNames>
  <calcPr calcId="162913"/>
</workbook>
</file>

<file path=xl/calcChain.xml><?xml version="1.0" encoding="utf-8"?>
<calcChain xmlns="http://schemas.openxmlformats.org/spreadsheetml/2006/main">
  <c r="D13" i="39" l="1"/>
  <c r="C13" i="39"/>
  <c r="B13" i="39"/>
  <c r="D11" i="39"/>
  <c r="D10" i="39"/>
  <c r="D9" i="39"/>
  <c r="D8" i="39"/>
  <c r="B17" i="28"/>
  <c r="D34" i="33"/>
  <c r="C34" i="33"/>
  <c r="F34" i="33"/>
  <c r="E34" i="33"/>
  <c r="K10" i="27"/>
  <c r="K9" i="27"/>
  <c r="D12" i="27"/>
  <c r="E12" i="27"/>
  <c r="C12" i="27"/>
  <c r="F12" i="27"/>
  <c r="K10" i="26"/>
  <c r="K9" i="26"/>
  <c r="K12" i="26"/>
  <c r="K11" i="26"/>
  <c r="G16" i="26"/>
  <c r="F16" i="26"/>
  <c r="E16" i="26"/>
  <c r="H16" i="26"/>
  <c r="D16" i="25" l="1"/>
  <c r="D15" i="25"/>
  <c r="D19" i="3" l="1"/>
  <c r="D18" i="3"/>
  <c r="D17" i="3"/>
  <c r="D16" i="3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Q24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Q23" i="19"/>
  <c r="D16" i="7"/>
  <c r="D15" i="7"/>
  <c r="G62" i="37" l="1"/>
  <c r="U12" i="19"/>
  <c r="G40" i="37"/>
  <c r="D12" i="39"/>
  <c r="K14" i="26"/>
  <c r="K13" i="26"/>
  <c r="D17" i="25"/>
  <c r="D14" i="25"/>
  <c r="D20" i="37"/>
  <c r="D19" i="37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Q37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Q36" i="20"/>
  <c r="D17" i="7"/>
  <c r="D14" i="7"/>
  <c r="K11" i="27" l="1"/>
  <c r="C16" i="26"/>
  <c r="D13" i="25"/>
  <c r="B29" i="3"/>
  <c r="C29" i="3"/>
  <c r="D13" i="7" l="1"/>
  <c r="D12" i="25" l="1"/>
  <c r="D12" i="7"/>
  <c r="Q19" i="19" l="1"/>
  <c r="D15" i="3" l="1"/>
  <c r="D22" i="3"/>
  <c r="D21" i="3"/>
  <c r="D20" i="3"/>
  <c r="D11" i="7"/>
  <c r="D11" i="25" l="1"/>
  <c r="C18" i="25"/>
  <c r="B18" i="25"/>
  <c r="W9" i="32"/>
  <c r="X9" i="32"/>
  <c r="Y9" i="32"/>
  <c r="Z9" i="32"/>
  <c r="AA9" i="32"/>
  <c r="AB9" i="32"/>
  <c r="AC9" i="32"/>
  <c r="AD9" i="32"/>
  <c r="AE9" i="32"/>
  <c r="AF9" i="32"/>
  <c r="AG9" i="32"/>
  <c r="AH9" i="32"/>
  <c r="AI9" i="32"/>
  <c r="AJ9" i="32"/>
  <c r="AK9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AI10" i="32"/>
  <c r="AJ10" i="32"/>
  <c r="AK10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AI11" i="32"/>
  <c r="AJ11" i="32"/>
  <c r="AK11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AJ12" i="32"/>
  <c r="AK12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AJ13" i="32"/>
  <c r="AK13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AJ14" i="32"/>
  <c r="AK14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AJ15" i="32"/>
  <c r="AK15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AJ16" i="32"/>
  <c r="AK16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AJ17" i="32"/>
  <c r="AK17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AJ18" i="32"/>
  <c r="AK18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AJ19" i="32"/>
  <c r="AK19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AI20" i="32"/>
  <c r="AJ20" i="32"/>
  <c r="AK20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AJ21" i="32"/>
  <c r="AK21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AJ22" i="32"/>
  <c r="AK22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AJ23" i="32"/>
  <c r="AK23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AJ24" i="32"/>
  <c r="AK24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AI25" i="32"/>
  <c r="AJ25" i="32"/>
  <c r="AK25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AI27" i="32"/>
  <c r="AJ27" i="32"/>
  <c r="AK27" i="32"/>
  <c r="W28" i="32"/>
  <c r="X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W29" i="32"/>
  <c r="X29" i="32"/>
  <c r="Y29" i="32"/>
  <c r="Z29" i="32"/>
  <c r="AA29" i="32"/>
  <c r="AB29" i="32"/>
  <c r="AC29" i="32"/>
  <c r="AD29" i="32"/>
  <c r="AE29" i="32"/>
  <c r="AF29" i="32"/>
  <c r="AG29" i="32"/>
  <c r="AH29" i="32"/>
  <c r="AI29" i="32"/>
  <c r="AJ29" i="32"/>
  <c r="AK29" i="32"/>
  <c r="W30" i="32"/>
  <c r="X30" i="32"/>
  <c r="Y30" i="32"/>
  <c r="Z30" i="32"/>
  <c r="AA30" i="32"/>
  <c r="AB30" i="32"/>
  <c r="AC30" i="32"/>
  <c r="AD30" i="32"/>
  <c r="AE30" i="32"/>
  <c r="AF30" i="32"/>
  <c r="AG30" i="32"/>
  <c r="AH30" i="32"/>
  <c r="AI30" i="32"/>
  <c r="AJ30" i="32"/>
  <c r="AK30" i="32"/>
  <c r="W31" i="32"/>
  <c r="X31" i="32"/>
  <c r="Y31" i="32"/>
  <c r="Z31" i="32"/>
  <c r="AA31" i="32"/>
  <c r="AB31" i="32"/>
  <c r="AC31" i="32"/>
  <c r="AD31" i="32"/>
  <c r="AE31" i="32"/>
  <c r="AF31" i="32"/>
  <c r="AG31" i="32"/>
  <c r="AH31" i="32"/>
  <c r="AI31" i="32"/>
  <c r="AJ31" i="32"/>
  <c r="AK31" i="32"/>
  <c r="W32" i="32"/>
  <c r="X32" i="32"/>
  <c r="Y32" i="32"/>
  <c r="Z32" i="32"/>
  <c r="AA32" i="32"/>
  <c r="AB32" i="32"/>
  <c r="AC32" i="32"/>
  <c r="AD32" i="32"/>
  <c r="AE32" i="32"/>
  <c r="AF32" i="32"/>
  <c r="AG32" i="32"/>
  <c r="AH32" i="32"/>
  <c r="AI32" i="32"/>
  <c r="AJ32" i="32"/>
  <c r="AK32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AJ8" i="32"/>
  <c r="AK8" i="32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AI38" i="20"/>
  <c r="AJ38" i="20"/>
  <c r="AK38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AI39" i="20"/>
  <c r="AJ39" i="20"/>
  <c r="AK39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AI40" i="20"/>
  <c r="AJ40" i="20"/>
  <c r="AK40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W43" i="20"/>
  <c r="X43" i="20"/>
  <c r="Y43" i="20"/>
  <c r="Z43" i="20"/>
  <c r="AA43" i="20"/>
  <c r="AB43" i="20"/>
  <c r="AC43" i="20"/>
  <c r="AD43" i="20"/>
  <c r="AE43" i="20"/>
  <c r="AF43" i="20"/>
  <c r="AG43" i="20"/>
  <c r="AH43" i="20"/>
  <c r="AI43" i="20"/>
  <c r="AJ43" i="20"/>
  <c r="AK43" i="20"/>
  <c r="W44" i="20"/>
  <c r="X44" i="20"/>
  <c r="Y44" i="20"/>
  <c r="Z44" i="20"/>
  <c r="AA44" i="20"/>
  <c r="AB44" i="20"/>
  <c r="AC44" i="20"/>
  <c r="AD44" i="20"/>
  <c r="AE44" i="20"/>
  <c r="AF44" i="20"/>
  <c r="AG44" i="20"/>
  <c r="AH44" i="20"/>
  <c r="AI44" i="20"/>
  <c r="AJ44" i="20"/>
  <c r="AK44" i="20"/>
  <c r="W45" i="20"/>
  <c r="X45" i="20"/>
  <c r="Y45" i="20"/>
  <c r="Z45" i="20"/>
  <c r="AA45" i="20"/>
  <c r="AB45" i="20"/>
  <c r="AC45" i="20"/>
  <c r="AD45" i="20"/>
  <c r="AE45" i="20"/>
  <c r="AF45" i="20"/>
  <c r="AG45" i="20"/>
  <c r="AH45" i="20"/>
  <c r="AI45" i="20"/>
  <c r="AJ45" i="20"/>
  <c r="AK45" i="20"/>
  <c r="W46" i="20"/>
  <c r="X46" i="20"/>
  <c r="Y46" i="20"/>
  <c r="Z46" i="20"/>
  <c r="AA46" i="20"/>
  <c r="AB46" i="20"/>
  <c r="AC46" i="20"/>
  <c r="AD46" i="20"/>
  <c r="AE46" i="20"/>
  <c r="AF46" i="20"/>
  <c r="AG46" i="20"/>
  <c r="AH46" i="20"/>
  <c r="AI46" i="20"/>
  <c r="AJ46" i="20"/>
  <c r="AK46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AL31" i="19"/>
  <c r="AM31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AL32" i="19"/>
  <c r="AM32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AL34" i="19"/>
  <c r="AM34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Q34" i="19"/>
  <c r="D10" i="7" l="1"/>
  <c r="G44" i="37" l="1"/>
  <c r="G34" i="33" l="1"/>
  <c r="I12" i="27"/>
  <c r="I16" i="26"/>
  <c r="D9" i="25"/>
  <c r="Q21" i="19"/>
  <c r="Q20" i="19"/>
  <c r="D9" i="7"/>
  <c r="M10" i="38" l="1"/>
  <c r="L10" i="38"/>
  <c r="K10" i="38"/>
  <c r="J10" i="38"/>
  <c r="I10" i="38"/>
  <c r="H10" i="38"/>
  <c r="G10" i="38"/>
  <c r="F10" i="38"/>
  <c r="E10" i="38"/>
  <c r="D10" i="38"/>
  <c r="C10" i="38"/>
  <c r="B10" i="38"/>
  <c r="N9" i="38"/>
  <c r="N8" i="38"/>
  <c r="N10" i="38" l="1"/>
  <c r="D8" i="25" l="1"/>
  <c r="D25" i="3"/>
  <c r="D24" i="3"/>
  <c r="Q34" i="20"/>
  <c r="Q33" i="20"/>
  <c r="Q32" i="20"/>
  <c r="Q31" i="20"/>
  <c r="Q30" i="20"/>
  <c r="Q29" i="20"/>
  <c r="Q28" i="20"/>
  <c r="Q27" i="20"/>
  <c r="C18" i="7"/>
  <c r="B18" i="7"/>
  <c r="D8" i="7"/>
  <c r="E34" i="17" l="1"/>
  <c r="D14" i="3"/>
  <c r="D13" i="3"/>
  <c r="D12" i="3"/>
  <c r="D11" i="3"/>
  <c r="D44" i="37"/>
  <c r="D43" i="37"/>
  <c r="D42" i="37"/>
  <c r="D41" i="37"/>
  <c r="I34" i="33" l="1"/>
  <c r="J12" i="27"/>
  <c r="H12" i="27"/>
  <c r="K15" i="26"/>
  <c r="Q28" i="19"/>
  <c r="Q27" i="19"/>
  <c r="J34" i="33" l="1"/>
  <c r="H34" i="33"/>
  <c r="D16" i="26"/>
  <c r="J16" i="26"/>
  <c r="D45" i="37"/>
  <c r="D40" i="37"/>
  <c r="B46" i="37"/>
  <c r="C46" i="37"/>
  <c r="W8" i="20"/>
  <c r="Q39" i="20"/>
  <c r="Q38" i="20"/>
  <c r="Q35" i="20"/>
  <c r="Q26" i="20"/>
  <c r="Q25" i="20"/>
  <c r="Q24" i="20"/>
  <c r="Y7" i="19"/>
  <c r="Q18" i="19"/>
  <c r="Q17" i="19"/>
  <c r="Q16" i="19"/>
  <c r="Q15" i="19"/>
  <c r="M34" i="32" l="1"/>
  <c r="M47" i="20"/>
  <c r="K35" i="19"/>
  <c r="Q45" i="20" l="1"/>
  <c r="Q44" i="20"/>
  <c r="G12" i="27" l="1"/>
  <c r="B12" i="27"/>
  <c r="D27" i="37"/>
  <c r="D26" i="37"/>
  <c r="D25" i="37"/>
  <c r="D24" i="37"/>
  <c r="D23" i="37"/>
  <c r="D22" i="37"/>
  <c r="D21" i="37"/>
  <c r="D18" i="37"/>
  <c r="D17" i="37"/>
  <c r="D16" i="37"/>
  <c r="U19" i="20" l="1"/>
  <c r="Q32" i="19"/>
  <c r="Q31" i="19"/>
  <c r="N34" i="32" l="1"/>
  <c r="N47" i="20"/>
  <c r="Q7" i="19"/>
  <c r="V7" i="19"/>
  <c r="Q8" i="19"/>
  <c r="V8" i="19"/>
  <c r="Q9" i="19"/>
  <c r="V9" i="19"/>
  <c r="Q10" i="19"/>
  <c r="V10" i="19"/>
  <c r="Q11" i="19"/>
  <c r="Q12" i="19"/>
  <c r="Q13" i="19"/>
  <c r="Q14" i="19"/>
  <c r="V11" i="19"/>
  <c r="Q22" i="19"/>
  <c r="Q25" i="19"/>
  <c r="Q26" i="19"/>
  <c r="Q29" i="19"/>
  <c r="Q30" i="19"/>
  <c r="Q33" i="19"/>
  <c r="B35" i="19"/>
  <c r="C35" i="19"/>
  <c r="D35" i="19"/>
  <c r="E35" i="19"/>
  <c r="F35" i="19"/>
  <c r="G35" i="19"/>
  <c r="H35" i="19"/>
  <c r="I35" i="19"/>
  <c r="J35" i="19"/>
  <c r="L35" i="19"/>
  <c r="M35" i="19"/>
  <c r="N35" i="19"/>
  <c r="O35" i="19"/>
  <c r="P35" i="19"/>
  <c r="B16" i="29" l="1"/>
  <c r="B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8" i="27"/>
  <c r="B16" i="26"/>
  <c r="K8" i="26"/>
  <c r="D10" i="25"/>
  <c r="D18" i="25" s="1"/>
  <c r="P34" i="32"/>
  <c r="O34" i="32"/>
  <c r="L34" i="32"/>
  <c r="K34" i="32"/>
  <c r="J34" i="32"/>
  <c r="I34" i="32"/>
  <c r="H34" i="32"/>
  <c r="G34" i="32"/>
  <c r="F34" i="32"/>
  <c r="E34" i="32"/>
  <c r="D34" i="32"/>
  <c r="C34" i="32"/>
  <c r="B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T15" i="32"/>
  <c r="Q14" i="32"/>
  <c r="Q13" i="32"/>
  <c r="Q12" i="32"/>
  <c r="Q11" i="32"/>
  <c r="Q10" i="32"/>
  <c r="Q9" i="32"/>
  <c r="W8" i="32"/>
  <c r="Q8" i="32"/>
  <c r="D28" i="3"/>
  <c r="D27" i="3"/>
  <c r="D26" i="3"/>
  <c r="D23" i="3"/>
  <c r="D10" i="3"/>
  <c r="D9" i="3"/>
  <c r="D8" i="3"/>
  <c r="D14" i="9"/>
  <c r="H7" i="9" s="1"/>
  <c r="D13" i="9"/>
  <c r="H12" i="9" s="1"/>
  <c r="D12" i="9"/>
  <c r="D11" i="9"/>
  <c r="H9" i="9" s="1"/>
  <c r="D10" i="9"/>
  <c r="H11" i="9" s="1"/>
  <c r="C9" i="9"/>
  <c r="C15" i="9" s="1"/>
  <c r="B9" i="9"/>
  <c r="D8" i="9"/>
  <c r="H8" i="9" s="1"/>
  <c r="G55" i="6"/>
  <c r="H55" i="6" s="1"/>
  <c r="H54" i="6"/>
  <c r="H51" i="6"/>
  <c r="H50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H60" i="37"/>
  <c r="H59" i="37"/>
  <c r="H58" i="37"/>
  <c r="H57" i="37"/>
  <c r="H56" i="37"/>
  <c r="H55" i="37"/>
  <c r="H54" i="37"/>
  <c r="H53" i="37"/>
  <c r="H52" i="37"/>
  <c r="H51" i="37"/>
  <c r="H5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15" i="37"/>
  <c r="D14" i="37"/>
  <c r="D13" i="37"/>
  <c r="D12" i="37"/>
  <c r="D11" i="37"/>
  <c r="D10" i="37"/>
  <c r="D9" i="37"/>
  <c r="D8" i="37"/>
  <c r="Y131" i="20"/>
  <c r="X101" i="20"/>
  <c r="V62" i="20"/>
  <c r="P47" i="20"/>
  <c r="O47" i="20"/>
  <c r="L47" i="20"/>
  <c r="K47" i="20"/>
  <c r="J47" i="20"/>
  <c r="I47" i="20"/>
  <c r="H47" i="20"/>
  <c r="G47" i="20"/>
  <c r="F47" i="20"/>
  <c r="E47" i="20"/>
  <c r="D47" i="20"/>
  <c r="C47" i="20"/>
  <c r="B47" i="20"/>
  <c r="Q46" i="20"/>
  <c r="Q43" i="20"/>
  <c r="Q42" i="20"/>
  <c r="Q41" i="20"/>
  <c r="Q40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V6" i="19"/>
  <c r="V5" i="19"/>
  <c r="V4" i="19"/>
  <c r="D18" i="7"/>
  <c r="D18" i="8"/>
  <c r="C18" i="8"/>
  <c r="B18" i="8"/>
  <c r="E17" i="8"/>
  <c r="E16" i="8"/>
  <c r="E15" i="8"/>
  <c r="E14" i="8"/>
  <c r="E13" i="8"/>
  <c r="J12" i="8"/>
  <c r="E12" i="8"/>
  <c r="E11" i="8"/>
  <c r="E10" i="8"/>
  <c r="E9" i="8"/>
  <c r="E8" i="8"/>
  <c r="K115" i="18"/>
  <c r="L111" i="18" s="1"/>
  <c r="J25" i="18"/>
  <c r="K10" i="18" s="1"/>
  <c r="E24" i="18"/>
  <c r="D24" i="18"/>
  <c r="C24" i="18"/>
  <c r="B24" i="18"/>
  <c r="F23" i="18"/>
  <c r="F22" i="18"/>
  <c r="O21" i="18"/>
  <c r="F21" i="18"/>
  <c r="F20" i="18"/>
  <c r="F19" i="18"/>
  <c r="F18" i="18"/>
  <c r="F17" i="18"/>
  <c r="F16" i="18"/>
  <c r="J16" i="18"/>
  <c r="F15" i="18"/>
  <c r="F14" i="18"/>
  <c r="F13" i="18"/>
  <c r="F12" i="18"/>
  <c r="F11" i="18"/>
  <c r="F10" i="18"/>
  <c r="F9" i="18"/>
  <c r="F8" i="18"/>
  <c r="F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K32" i="17" l="1"/>
  <c r="M32" i="17"/>
  <c r="N32" i="17"/>
  <c r="L32" i="17"/>
  <c r="J32" i="17"/>
  <c r="L105" i="18"/>
  <c r="L106" i="18"/>
  <c r="L108" i="18"/>
  <c r="L112" i="18"/>
  <c r="L113" i="18"/>
  <c r="H52" i="6"/>
  <c r="L107" i="18"/>
  <c r="H53" i="6"/>
  <c r="L109" i="18"/>
  <c r="L110" i="18"/>
  <c r="D46" i="6"/>
  <c r="H48" i="6"/>
  <c r="H49" i="6"/>
  <c r="Q47" i="20"/>
  <c r="K15" i="18"/>
  <c r="U14" i="32"/>
  <c r="U4" i="32"/>
  <c r="U5" i="32"/>
  <c r="U6" i="32"/>
  <c r="U7" i="32"/>
  <c r="U8" i="32"/>
  <c r="U9" i="32"/>
  <c r="U10" i="32"/>
  <c r="U11" i="32"/>
  <c r="U12" i="32"/>
  <c r="U13" i="32"/>
  <c r="K12" i="27"/>
  <c r="K22" i="18"/>
  <c r="K6" i="18"/>
  <c r="K8" i="18"/>
  <c r="D9" i="9"/>
  <c r="D15" i="9" s="1"/>
  <c r="E11" i="9" s="1"/>
  <c r="K23" i="18"/>
  <c r="K17" i="18"/>
  <c r="K16" i="18"/>
  <c r="K11" i="18"/>
  <c r="K20" i="18"/>
  <c r="K12" i="18"/>
  <c r="K18" i="18"/>
  <c r="K7" i="18"/>
  <c r="K13" i="18"/>
  <c r="K19" i="18"/>
  <c r="K14" i="18"/>
  <c r="K24" i="18"/>
  <c r="K21" i="18"/>
  <c r="K9" i="18"/>
  <c r="K34" i="33"/>
  <c r="K16" i="26"/>
  <c r="E18" i="8"/>
  <c r="Q34" i="32"/>
  <c r="D29" i="3"/>
  <c r="D46" i="37"/>
  <c r="Q35" i="19"/>
  <c r="F24" i="18"/>
  <c r="G34" i="17"/>
  <c r="H10" i="9"/>
  <c r="K9" i="9" s="1"/>
  <c r="B15" i="9"/>
  <c r="E13" i="9" l="1"/>
  <c r="E12" i="9"/>
  <c r="H13" i="9"/>
  <c r="M9" i="9"/>
  <c r="E15" i="9"/>
  <c r="E8" i="9"/>
  <c r="E14" i="9"/>
  <c r="E10" i="9"/>
  <c r="E9" i="9"/>
  <c r="I11" i="9" l="1"/>
  <c r="I8" i="9"/>
  <c r="I9" i="9"/>
  <c r="I7" i="9"/>
  <c r="I10" i="9"/>
</calcChain>
</file>

<file path=xl/sharedStrings.xml><?xml version="1.0" encoding="utf-8"?>
<sst xmlns="http://schemas.openxmlformats.org/spreadsheetml/2006/main" count="1012" uniqueCount="331">
  <si>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</si>
  <si>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</si>
  <si>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</si>
  <si>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</si>
  <si>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</si>
  <si>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</si>
  <si>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</si>
  <si>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</si>
  <si>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</si>
  <si>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</si>
  <si>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</si>
  <si>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</si>
  <si>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</si>
  <si>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</si>
  <si>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</si>
  <si>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</si>
  <si>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</si>
  <si>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</si>
  <si>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</si>
  <si>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</si>
  <si>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</si>
  <si>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</si>
  <si>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</si>
  <si>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</si>
  <si>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</si>
  <si>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</si>
  <si>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</si>
  <si>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</si>
  <si>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</si>
  <si>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</si>
  <si>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</si>
  <si>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</si>
  <si>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</si>
  <si>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</si>
  <si>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</si>
  <si>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</si>
  <si>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ESCORIACIONES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</si>
  <si>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</si>
  <si>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</si>
  <si>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</si>
  <si>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</si>
  <si>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</si>
  <si>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</si>
  <si>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</si>
  <si>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</si>
  <si>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</si>
  <si>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</si>
  <si>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</si>
  <si>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</si>
  <si>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</si>
  <si>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</si>
  <si>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</si>
  <si>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</si>
  <si>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</si>
  <si>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</si>
  <si>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</si>
  <si>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</si>
  <si>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</si>
  <si>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</si>
  <si>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</si>
  <si>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</si>
  <si>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</si>
  <si>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</si>
  <si>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</si>
  <si>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</si>
  <si>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</si>
  <si>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</si>
  <si>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</si>
  <si>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</si>
  <si>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</si>
  <si>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</si>
  <si>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</si>
  <si>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</si>
  <si>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</si>
  <si>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</si>
  <si>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</si>
  <si>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</si>
  <si>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</si>
  <si>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</si>
  <si>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</si>
  <si>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</si>
  <si>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</si>
  <si>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</si>
  <si>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</si>
  <si>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</si>
  <si>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</si>
  <si>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</si>
  <si>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</si>
  <si>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</si>
  <si>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</si>
  <si>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</si>
  <si>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</si>
  <si>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</si>
  <si>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</si>
  <si>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</si>
  <si>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</si>
  <si>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</si>
  <si>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</si>
  <si>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</si>
  <si>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</si>
  <si>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</si>
  <si>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</si>
  <si>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</si>
  <si>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</si>
  <si>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</si>
  <si>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</si>
  <si>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</si>
  <si>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</si>
  <si>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</si>
  <si>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</si>
  <si>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</si>
  <si>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</si>
  <si>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</si>
  <si>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</si>
  <si>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</si>
  <si>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</si>
  <si>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</si>
  <si>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</si>
  <si>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</si>
  <si>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</si>
  <si>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</si>
  <si>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</si>
  <si>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</si>
  <si>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</si>
  <si>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</si>
  <si>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</si>
  <si>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</si>
  <si>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</si>
  <si>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</si>
  <si>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</si>
  <si>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</si>
  <si>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</si>
  <si>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</si>
  <si>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</si>
  <si>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</si>
  <si>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</si>
  <si>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</si>
  <si>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</si>
  <si>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</si>
  <si>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</si>
  <si>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</si>
  <si>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</si>
  <si>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</si>
  <si>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</si>
  <si>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</si>
  <si>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</si>
  <si>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</si>
  <si>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</si>
  <si>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</si>
  <si>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</si>
  <si>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</si>
  <si>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</si>
  <si>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</si>
  <si>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</si>
  <si>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</si>
  <si>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</si>
  <si>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</si>
  <si>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</si>
  <si>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</si>
  <si>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</si>
  <si>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</si>
  <si>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</si>
  <si>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</si>
  <si>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</si>
  <si>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</si>
  <si>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</si>
  <si>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</si>
  <si>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</si>
  <si>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</si>
  <si>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</si>
  <si>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</si>
  <si>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</si>
  <si>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</si>
  <si>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</si>
  <si>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</si>
  <si>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</si>
  <si>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</si>
  <si>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</si>
  <si>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</si>
  <si>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</si>
  <si>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</si>
  <si>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</si>
  <si>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</si>
  <si>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</si>
  <si>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</si>
  <si>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</si>
  <si>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</si>
  <si>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</si>
  <si>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</si>
  <si>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</si>
  <si>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</si>
  <si>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</si>
  <si>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</si>
  <si>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</si>
  <si>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</si>
  <si>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</si>
  <si>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</si>
  <si>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</si>
  <si>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</si>
  <si>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</si>
  <si>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</si>
  <si>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</si>
  <si>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</si>
  <si>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</si>
  <si>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</si>
  <si>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</si>
  <si>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</si>
  <si>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</si>
  <si>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</si>
  <si>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</si>
  <si>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</si>
  <si>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</si>
  <si>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CONTACTO CON MATERIAS CALIENTES O INCANDESCENTES</t>
  </si>
  <si>
    <t>FGDF</t>
  </si>
  <si>
    <t>DFGDFD</t>
  </si>
  <si>
    <t>FDS</t>
  </si>
  <si>
    <t>SDSFS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</si>
  <si>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</si>
  <si>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</si>
  <si>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</si>
  <si>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</si>
  <si>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</si>
  <si>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</si>
  <si>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</si>
  <si>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</si>
  <si>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</si>
  <si>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</si>
  <si>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</si>
  <si>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</si>
  <si>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REJILLAS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</si>
  <si>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</si>
  <si>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</si>
  <si>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</si>
  <si>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</si>
  <si>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BANCOS DE TRABAJO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</si>
  <si>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</si>
  <si>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</si>
  <si>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</si>
  <si>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</si>
  <si>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</si>
  <si>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</si>
  <si>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</si>
  <si>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</si>
  <si>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</si>
  <si>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</si>
  <si>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</si>
  <si>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</si>
  <si>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</si>
  <si>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</si>
  <si>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</si>
  <si>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</si>
  <si>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</si>
  <si>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01</t>
  </si>
  <si>
    <t>M</t>
  </si>
  <si>
    <t>J</t>
  </si>
  <si>
    <t>DERRUMBES O DESPLOMES DE INSTALACIONES</t>
  </si>
  <si>
    <t>CONTACTO CON FUEGO</t>
  </si>
  <si>
    <t>PASARELAS</t>
  </si>
  <si>
    <t xml:space="preserve">                              </t>
  </si>
  <si>
    <t xml:space="preserve">                                  </t>
  </si>
  <si>
    <t>2019</t>
  </si>
  <si>
    <t>FEBRERO</t>
  </si>
  <si>
    <t>ANEXO N° 17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</si>
  <si>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</si>
  <si>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</si>
  <si>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</si>
  <si>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</si>
  <si>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</si>
  <si>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</si>
  <si>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</si>
  <si>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</si>
  <si>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</si>
  <si>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</si>
  <si>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</si>
  <si>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</si>
  <si>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ANEXO N° 18</t>
  </si>
  <si>
    <t>NOTIFICACIONES DE ENFERMEDADES OCUPACIONALES POR SEXO, SEGÚN TIPO DE ENFERMEDAD</t>
  </si>
  <si>
    <t>TIPO DE ENFERMEDAD</t>
  </si>
  <si>
    <t>APARATO DIGESTIVO EN GENERAL</t>
  </si>
  <si>
    <t>CONTACTO CON PLAGUICIDAS</t>
  </si>
  <si>
    <t>* Incluye agentes causantes con menos de 26 casos</t>
  </si>
  <si>
    <t>MATRICES</t>
  </si>
  <si>
    <t>ÁNCASH</t>
  </si>
  <si>
    <t>HERIDA DE BALA</t>
  </si>
  <si>
    <t>INCENDIO DE UN CENTRO DE TRABAJO</t>
  </si>
  <si>
    <t>HERRAMIENTAS (PORTATILES, MANUALES, MECÁNICOS, ELÉCTRICAS, NEUMÁTICAS, ETC.)</t>
  </si>
  <si>
    <t>CARA (UBICACIÓN NO CLASIFICADA EN OTRO EPIGRAFE)</t>
  </si>
  <si>
    <t>PIE (SOLO AFECCIONES DERMICAS)</t>
  </si>
  <si>
    <t>EFECTOS DE LAS RADIACIONES</t>
  </si>
  <si>
    <t>DESPRENDIMIENTO DE ROCAS</t>
  </si>
  <si>
    <t>HIPOACUSIA O SORDERA PROVOCADA POR EL RUIDO</t>
  </si>
  <si>
    <t>SILICOSIS</t>
  </si>
  <si>
    <t>CONTACTO CON FRIO</t>
  </si>
  <si>
    <t>FACTORES CLIMATICOS</t>
  </si>
  <si>
    <t>ASFIXIA</t>
  </si>
  <si>
    <t>DISFUNCIONES ORGANICAS</t>
  </si>
  <si>
    <t>EFECTOS DE ELECTRICIDAD</t>
  </si>
  <si>
    <t>GANGRENAS</t>
  </si>
  <si>
    <t>HERIDAS CONTUSAS (POR GOLPES O DE BORDES IRREGULARES)</t>
  </si>
  <si>
    <t>OCTUBRE 2019</t>
  </si>
  <si>
    <t>DERRUMBES (ZANJAS, TALUDES, CALZADURAS, EXCAVACIONES, ETC)</t>
  </si>
  <si>
    <t>ENFERMEDADES PROVOCADAS POR POSTURAS FORZADAS Y MOVIMIENTOS REPETIDOS EN EL TRABAJO</t>
  </si>
  <si>
    <t>MYCOBACTERIUM TUBERCULOSIS</t>
  </si>
  <si>
    <t>VIRUS DE HEPATITIS B,HEPATITIS C, VIH Y OTRASINFECCIONES VIRICAS</t>
  </si>
  <si>
    <t>AGRESIÓN CON ARMAS</t>
  </si>
  <si>
    <t>ATROPELLAMIENTO POR VEHÍCULOS</t>
  </si>
  <si>
    <t>CHOQUE DE VEHÍCULOS</t>
  </si>
  <si>
    <t>CHOQUE DE VEHÍCULOS DE TRABAJO</t>
  </si>
  <si>
    <t>GOLPES POR OBJETOS (EXCEPTO CAÍDAS)</t>
  </si>
  <si>
    <t>CAÍDA DE PERSONAS A NIVEL</t>
  </si>
  <si>
    <t>CAÍDA DE OBJETOS</t>
  </si>
  <si>
    <t>CAÍDA DE PERSONAL DE ALTURA</t>
  </si>
  <si>
    <t>CAÍDA DE PERSONAS AL AGUA</t>
  </si>
  <si>
    <t>CONTACTO CON PRODUCTOS QUÍMICOS</t>
  </si>
  <si>
    <t>INTOXICACIONES POR OTRAS SUSTANCIAS QUÍMICAS</t>
  </si>
  <si>
    <t>ESFUERZOS FÍSICOS O FALSOS MOVIMIENTOS</t>
  </si>
  <si>
    <t>EXPLOSIÓN O IMPLOSION</t>
  </si>
  <si>
    <t>EXPLOSIÓNES DE SUSTANCIAS (SOLIDOS, LIQUIDOS, GASEOSOS)</t>
  </si>
  <si>
    <t>EXPOSICIÓN A PRODUCTOS QUÍMICOS</t>
  </si>
  <si>
    <t>EXPOSICIÓN A RADIACIONES IONIZANTES</t>
  </si>
  <si>
    <t>EXPOSICIÓN A RADIACIONES NO IONIZANTES</t>
  </si>
  <si>
    <t>EXPOSICIÓN AL CALOR</t>
  </si>
  <si>
    <t>EXPOSICIÓN AL FRIO</t>
  </si>
  <si>
    <t>EXPOSICIÓN EN EXCESO A QUÍMICOS</t>
  </si>
  <si>
    <t>LÍNEAS DE AIRE</t>
  </si>
  <si>
    <t>LÍNEAS O CAÑERÍAS DE DESAGUES</t>
  </si>
  <si>
    <t>LÍNEAS O CAÑERÍAS DE MATERIAS PRIMAS O PRODUCTOS</t>
  </si>
  <si>
    <t>OPERAR EQUIPOS, MÁQUINAS SIN AUTORIZACION Y/O LICENCIA</t>
  </si>
  <si>
    <t>TUBOS DE VENTILACIÓN</t>
  </si>
  <si>
    <t>TRONCO, UBICACIONES MÚLTIPLES</t>
  </si>
  <si>
    <t>GENERACIÓN DE VOLCADURACON EXPLOSIVOS SIN PREVIO AVISO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</si>
</sst>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7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12"/>
      <name val="Helvetica Condensed"/>
      <family val="2"/>
    </font>
    <font>
      <sz val="8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sz val="7"/>
      <color theme="0"/>
      <name val="Helvetica Condensed"/>
      <family val="2"/>
    </font>
    <font>
      <sz val="7"/>
      <color indexed="64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38" fillId="0" borderId="3" xfId="0" applyNumberFormat="1" applyFont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2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top"/>
    </xf>
    <xf numFmtId="0" fontId="48" fillId="7" borderId="12" xfId="0" applyFont="1" applyFill="1" applyBorder="1" applyAlignment="1">
      <alignment horizontal="center" vertical="center" wrapText="1"/>
    </xf>
    <xf numFmtId="49" fontId="49" fillId="0" borderId="8" xfId="0" applyNumberFormat="1" applyFont="1" applyBorder="1" applyAlignment="1">
      <alignment horizontal="left" vertical="center" wrapText="1" indent="1"/>
    </xf>
    <xf numFmtId="164" fontId="50" fillId="0" borderId="8" xfId="2" applyNumberFormat="1" applyFont="1" applyFill="1" applyBorder="1" applyAlignment="1">
      <alignment horizontal="right" vertical="center" wrapText="1" indent="2"/>
    </xf>
    <xf numFmtId="164" fontId="50" fillId="0" borderId="17" xfId="2" applyNumberFormat="1" applyFont="1" applyFill="1" applyBorder="1" applyAlignment="1">
      <alignment horizontal="right" vertical="center" wrapText="1" indent="2"/>
    </xf>
    <xf numFmtId="164" fontId="51" fillId="0" borderId="14" xfId="2" applyNumberFormat="1" applyFont="1" applyFill="1" applyBorder="1" applyAlignment="1">
      <alignment horizontal="right" vertical="center" wrapText="1" indent="1"/>
    </xf>
    <xf numFmtId="49" fontId="49" fillId="6" borderId="10" xfId="0" applyNumberFormat="1" applyFont="1" applyFill="1" applyBorder="1" applyAlignment="1">
      <alignment horizontal="left" vertical="center" wrapText="1" indent="1"/>
    </xf>
    <xf numFmtId="164" fontId="50" fillId="6" borderId="10" xfId="2" applyNumberFormat="1" applyFont="1" applyFill="1" applyBorder="1" applyAlignment="1">
      <alignment horizontal="right" vertical="center" wrapText="1" indent="2"/>
    </xf>
    <xf numFmtId="164" fontId="50" fillId="6" borderId="0" xfId="2" applyNumberFormat="1" applyFont="1" applyFill="1" applyBorder="1" applyAlignment="1">
      <alignment horizontal="right" vertical="center" wrapText="1" indent="2"/>
    </xf>
    <xf numFmtId="164" fontId="51" fillId="6" borderId="3" xfId="2" applyNumberFormat="1" applyFont="1" applyFill="1" applyBorder="1" applyAlignment="1">
      <alignment horizontal="right" vertical="center" wrapText="1" indent="1"/>
    </xf>
    <xf numFmtId="49" fontId="49" fillId="0" borderId="10" xfId="0" applyNumberFormat="1" applyFont="1" applyBorder="1" applyAlignment="1">
      <alignment horizontal="left" vertical="center" wrapText="1" indent="1"/>
    </xf>
    <xf numFmtId="164" fontId="50" fillId="0" borderId="10" xfId="2" applyNumberFormat="1" applyFont="1" applyFill="1" applyBorder="1" applyAlignment="1">
      <alignment horizontal="right" vertical="center" wrapText="1" indent="2"/>
    </xf>
    <xf numFmtId="164" fontId="50" fillId="0" borderId="0" xfId="2" applyNumberFormat="1" applyFont="1" applyFill="1" applyBorder="1" applyAlignment="1">
      <alignment horizontal="right" vertical="center" wrapText="1" indent="2"/>
    </xf>
    <xf numFmtId="164" fontId="51" fillId="0" borderId="3" xfId="2" applyNumberFormat="1" applyFont="1" applyFill="1" applyBorder="1" applyAlignment="1">
      <alignment horizontal="right" vertical="center" wrapText="1" indent="1"/>
    </xf>
    <xf numFmtId="0" fontId="48" fillId="7" borderId="1" xfId="0" applyFont="1" applyFill="1" applyBorder="1" applyAlignment="1">
      <alignment horizontal="center" vertical="center"/>
    </xf>
    <xf numFmtId="164" fontId="48" fillId="7" borderId="13" xfId="2" applyNumberFormat="1" applyFont="1" applyFill="1" applyBorder="1" applyAlignment="1">
      <alignment horizontal="right" vertical="center" wrapText="1" indent="2"/>
    </xf>
    <xf numFmtId="164" fontId="48" fillId="7" borderId="7" xfId="2" applyNumberFormat="1" applyFont="1" applyFill="1" applyBorder="1" applyAlignment="1">
      <alignment horizontal="right" vertical="center" wrapText="1" indent="2"/>
    </xf>
    <xf numFmtId="164" fontId="48" fillId="7" borderId="1" xfId="2" applyNumberFormat="1" applyFont="1" applyFill="1" applyBorder="1" applyAlignment="1">
      <alignment horizontal="right" vertical="center" wrapText="1" indent="1"/>
    </xf>
    <xf numFmtId="3" fontId="46" fillId="0" borderId="14" xfId="0" applyNumberFormat="1" applyFont="1" applyFill="1" applyBorder="1" applyAlignment="1">
      <alignment horizontal="left" vertical="top"/>
    </xf>
    <xf numFmtId="164" fontId="46" fillId="0" borderId="8" xfId="0" applyNumberFormat="1" applyFont="1" applyFill="1" applyBorder="1" applyAlignment="1">
      <alignment horizontal="center" vertical="center"/>
    </xf>
    <xf numFmtId="10" fontId="46" fillId="0" borderId="0" xfId="3" applyNumberFormat="1" applyFont="1" applyFill="1" applyAlignment="1">
      <alignment vertical="center"/>
    </xf>
    <xf numFmtId="49" fontId="52" fillId="0" borderId="0" xfId="0" applyNumberFormat="1" applyFont="1" applyBorder="1" applyAlignment="1">
      <alignment horizontal="left" vertical="center" wrapText="1"/>
    </xf>
    <xf numFmtId="3" fontId="46" fillId="0" borderId="3" xfId="0" applyNumberFormat="1" applyFont="1" applyFill="1" applyBorder="1" applyAlignment="1">
      <alignment horizontal="left" vertical="top"/>
    </xf>
    <xf numFmtId="164" fontId="46" fillId="0" borderId="10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6" fillId="0" borderId="0" xfId="0" applyFont="1" applyFill="1" applyAlignment="1">
      <alignment vertical="top"/>
    </xf>
    <xf numFmtId="164" fontId="46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164" fontId="4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justify" vertical="center" wrapText="1"/>
    </xf>
    <xf numFmtId="0" fontId="17" fillId="0" borderId="0" xfId="0" applyFont="1" applyFill="1" applyAlignment="1">
      <alignment vertical="top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top"/>
    </xf>
    <xf numFmtId="164" fontId="55" fillId="0" borderId="0" xfId="0" applyNumberFormat="1" applyFont="1" applyAlignment="1">
      <alignment horizontal="center" vertical="center"/>
    </xf>
    <xf numFmtId="164" fontId="56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 vertical="center" wrapText="1"/>
    </xf>
    <xf numFmtId="49" fontId="55" fillId="0" borderId="0" xfId="0" quotePrefix="1" applyNumberFormat="1" applyFont="1" applyBorder="1" applyAlignment="1">
      <alignment horizontal="center" vertical="center" wrapText="1"/>
    </xf>
    <xf numFmtId="164" fontId="59" fillId="0" borderId="14" xfId="0" applyNumberFormat="1" applyFont="1" applyBorder="1" applyAlignment="1">
      <alignment horizontal="left" vertical="center"/>
    </xf>
    <xf numFmtId="164" fontId="58" fillId="7" borderId="1" xfId="0" applyNumberFormat="1" applyFont="1" applyFill="1" applyBorder="1" applyAlignment="1">
      <alignment horizontal="center" vertical="center"/>
    </xf>
    <xf numFmtId="164" fontId="59" fillId="0" borderId="3" xfId="0" applyNumberFormat="1" applyFont="1" applyBorder="1" applyAlignment="1">
      <alignment horizontal="left" vertical="center"/>
    </xf>
    <xf numFmtId="49" fontId="60" fillId="0" borderId="8" xfId="0" applyNumberFormat="1" applyFont="1" applyBorder="1" applyAlignment="1">
      <alignment horizontal="left" vertical="center" wrapText="1" indent="1"/>
    </xf>
    <xf numFmtId="164" fontId="61" fillId="0" borderId="8" xfId="2" applyNumberFormat="1" applyFont="1" applyFill="1" applyBorder="1" applyAlignment="1">
      <alignment horizontal="center" vertical="center" wrapText="1"/>
    </xf>
    <xf numFmtId="164" fontId="61" fillId="0" borderId="17" xfId="2" applyNumberFormat="1" applyFont="1" applyFill="1" applyBorder="1" applyAlignment="1">
      <alignment horizontal="center" vertical="center" wrapText="1"/>
    </xf>
    <xf numFmtId="164" fontId="62" fillId="0" borderId="14" xfId="2" applyNumberFormat="1" applyFont="1" applyFill="1" applyBorder="1" applyAlignment="1">
      <alignment horizontal="right" vertical="center" wrapText="1" indent="1"/>
    </xf>
    <xf numFmtId="49" fontId="60" fillId="6" borderId="10" xfId="0" applyNumberFormat="1" applyFont="1" applyFill="1" applyBorder="1" applyAlignment="1">
      <alignment horizontal="left" vertical="center" wrapText="1" indent="1"/>
    </xf>
    <xf numFmtId="164" fontId="61" fillId="6" borderId="10" xfId="2" applyNumberFormat="1" applyFont="1" applyFill="1" applyBorder="1" applyAlignment="1">
      <alignment horizontal="center" vertical="center" wrapText="1"/>
    </xf>
    <xf numFmtId="164" fontId="61" fillId="6" borderId="0" xfId="2" applyNumberFormat="1" applyFont="1" applyFill="1" applyBorder="1" applyAlignment="1">
      <alignment horizontal="center" vertical="center" wrapText="1"/>
    </xf>
    <xf numFmtId="164" fontId="62" fillId="6" borderId="3" xfId="2" applyNumberFormat="1" applyFont="1" applyFill="1" applyBorder="1" applyAlignment="1">
      <alignment horizontal="right" vertical="center" wrapText="1" indent="1"/>
    </xf>
    <xf numFmtId="49" fontId="60" fillId="0" borderId="10" xfId="0" applyNumberFormat="1" applyFont="1" applyBorder="1" applyAlignment="1">
      <alignment horizontal="left" vertical="center" wrapText="1" indent="1"/>
    </xf>
    <xf numFmtId="164" fontId="61" fillId="0" borderId="10" xfId="2" applyNumberFormat="1" applyFont="1" applyFill="1" applyBorder="1" applyAlignment="1">
      <alignment horizontal="center" vertical="center" wrapText="1"/>
    </xf>
    <xf numFmtId="164" fontId="61" fillId="0" borderId="0" xfId="2" applyNumberFormat="1" applyFont="1" applyFill="1" applyBorder="1" applyAlignment="1">
      <alignment horizontal="center" vertical="center" wrapText="1"/>
    </xf>
    <xf numFmtId="164" fontId="62" fillId="0" borderId="3" xfId="2" applyNumberFormat="1" applyFont="1" applyFill="1" applyBorder="1" applyAlignment="1">
      <alignment horizontal="right" vertical="center" wrapText="1" indent="1"/>
    </xf>
    <xf numFmtId="164" fontId="59" fillId="0" borderId="3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vertical="center"/>
    </xf>
    <xf numFmtId="164" fontId="59" fillId="0" borderId="0" xfId="0" applyNumberFormat="1" applyFont="1" applyBorder="1" applyAlignment="1">
      <alignment horizontal="left" vertical="center"/>
    </xf>
    <xf numFmtId="164" fontId="58" fillId="7" borderId="13" xfId="2" applyNumberFormat="1" applyFont="1" applyFill="1" applyBorder="1" applyAlignment="1">
      <alignment horizontal="center" vertical="center" wrapText="1"/>
    </xf>
    <xf numFmtId="164" fontId="58" fillId="7" borderId="7" xfId="2" applyNumberFormat="1" applyFont="1" applyFill="1" applyBorder="1" applyAlignment="1">
      <alignment horizontal="center" vertical="center" wrapText="1"/>
    </xf>
    <xf numFmtId="164" fontId="58" fillId="7" borderId="1" xfId="2" applyNumberFormat="1" applyFont="1" applyFill="1" applyBorder="1" applyAlignment="1">
      <alignment horizontal="right" vertical="center" wrapText="1" indent="1"/>
    </xf>
    <xf numFmtId="49" fontId="63" fillId="0" borderId="0" xfId="0" applyNumberFormat="1" applyFont="1" applyBorder="1" applyAlignment="1">
      <alignment horizontal="left" vertical="center"/>
    </xf>
    <xf numFmtId="49" fontId="63" fillId="0" borderId="0" xfId="0" applyNumberFormat="1" applyFont="1" applyBorder="1" applyAlignment="1">
      <alignment horizontal="justify" vertical="center" wrapText="1"/>
    </xf>
    <xf numFmtId="0" fontId="63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164" fontId="56" fillId="0" borderId="0" xfId="0" applyNumberFormat="1" applyFont="1" applyAlignment="1"/>
    <xf numFmtId="0" fontId="64" fillId="0" borderId="0" xfId="0" applyFont="1" applyFill="1" applyAlignment="1">
      <alignment horizontal="center" vertical="center"/>
    </xf>
    <xf numFmtId="164" fontId="66" fillId="0" borderId="0" xfId="0" applyNumberFormat="1" applyFont="1" applyAlignment="1"/>
    <xf numFmtId="164" fontId="66" fillId="0" borderId="0" xfId="0" applyNumberFormat="1" applyFont="1" applyAlignment="1">
      <alignment vertical="center"/>
    </xf>
    <xf numFmtId="164" fontId="59" fillId="0" borderId="0" xfId="0" applyNumberFormat="1" applyFont="1" applyAlignment="1">
      <alignment vertical="center"/>
    </xf>
    <xf numFmtId="164" fontId="55" fillId="0" borderId="0" xfId="0" applyNumberFormat="1" applyFont="1" applyAlignment="1">
      <alignment vertical="center"/>
    </xf>
    <xf numFmtId="164" fontId="56" fillId="0" borderId="0" xfId="0" applyNumberFormat="1" applyFont="1" applyBorder="1" applyAlignment="1">
      <alignment horizontal="left" vertical="center"/>
    </xf>
    <xf numFmtId="164" fontId="67" fillId="2" borderId="0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horizontal="center" vertical="center"/>
    </xf>
    <xf numFmtId="164" fontId="56" fillId="0" borderId="0" xfId="0" applyNumberFormat="1" applyFont="1" applyAlignment="1">
      <alignment horizontal="left" vertical="center"/>
    </xf>
    <xf numFmtId="164" fontId="67" fillId="2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43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5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right" vertical="center" wrapText="1" indent="4"/>
    </xf>
    <xf numFmtId="164" fontId="20" fillId="6" borderId="0" xfId="0" applyNumberFormat="1" applyFont="1" applyFill="1" applyBorder="1" applyAlignment="1">
      <alignment horizontal="right" vertical="center" wrapText="1" indent="4"/>
    </xf>
    <xf numFmtId="164" fontId="38" fillId="6" borderId="3" xfId="0" applyNumberFormat="1" applyFont="1" applyFill="1" applyBorder="1" applyAlignment="1">
      <alignment horizontal="right" vertical="center" wrapText="1" indent="4"/>
    </xf>
    <xf numFmtId="164" fontId="27" fillId="0" borderId="10" xfId="0" applyNumberFormat="1" applyFont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 vertical="center"/>
    </xf>
    <xf numFmtId="49" fontId="68" fillId="7" borderId="13" xfId="0" applyNumberFormat="1" applyFont="1" applyFill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left" vertical="center" wrapText="1"/>
    </xf>
    <xf numFmtId="164" fontId="40" fillId="0" borderId="14" xfId="5" applyNumberFormat="1" applyFont="1" applyFill="1" applyBorder="1" applyAlignment="1">
      <alignment horizontal="left" vertical="center" wrapText="1"/>
    </xf>
    <xf numFmtId="164" fontId="21" fillId="6" borderId="0" xfId="5" applyNumberFormat="1" applyFont="1" applyFill="1" applyBorder="1" applyAlignment="1">
      <alignment horizontal="left" vertical="center" wrapText="1"/>
    </xf>
    <xf numFmtId="164" fontId="40" fillId="6" borderId="3" xfId="5" applyNumberFormat="1" applyFont="1" applyFill="1" applyBorder="1" applyAlignment="1">
      <alignment horizontal="left" vertical="center" wrapText="1"/>
    </xf>
    <xf numFmtId="164" fontId="19" fillId="7" borderId="7" xfId="5" applyNumberFormat="1" applyFont="1" applyFill="1" applyBorder="1" applyAlignment="1">
      <alignment horizontal="left" vertical="center" wrapText="1"/>
    </xf>
    <xf numFmtId="164" fontId="19" fillId="7" borderId="1" xfId="5" applyNumberFormat="1" applyFont="1" applyFill="1" applyBorder="1" applyAlignment="1">
      <alignment horizontal="left" vertical="center" wrapText="1"/>
    </xf>
    <xf numFmtId="0" fontId="2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49" fontId="22" fillId="0" borderId="0" xfId="8" quotePrefix="1" applyNumberFormat="1" applyFont="1" applyBorder="1" applyAlignment="1">
      <alignment horizontal="center" vertical="top" wrapText="1"/>
    </xf>
    <xf numFmtId="164" fontId="19" fillId="7" borderId="8" xfId="8" applyNumberFormat="1" applyFont="1" applyFill="1" applyBorder="1" applyAlignment="1">
      <alignment horizontal="center" vertical="center" wrapText="1"/>
    </xf>
    <xf numFmtId="3" fontId="19" fillId="7" borderId="1" xfId="8" applyNumberFormat="1" applyFont="1" applyFill="1" applyBorder="1" applyAlignment="1">
      <alignment horizontal="center" vertical="center"/>
    </xf>
    <xf numFmtId="0" fontId="18" fillId="0" borderId="0" xfId="8" applyFont="1" applyFill="1" applyAlignment="1">
      <alignment vertical="center"/>
    </xf>
    <xf numFmtId="0" fontId="23" fillId="0" borderId="0" xfId="8" applyFont="1" applyAlignment="1">
      <alignment vertical="center"/>
    </xf>
    <xf numFmtId="164" fontId="20" fillId="0" borderId="3" xfId="0" applyNumberFormat="1" applyFont="1" applyFill="1" applyBorder="1" applyAlignment="1">
      <alignment horizontal="left" vertical="center" indent="1"/>
    </xf>
    <xf numFmtId="164" fontId="20" fillId="0" borderId="10" xfId="0" applyNumberFormat="1" applyFont="1" applyFill="1" applyBorder="1" applyAlignment="1">
      <alignment horizontal="right" vertical="center" wrapText="1" indent="4"/>
    </xf>
    <xf numFmtId="164" fontId="20" fillId="0" borderId="0" xfId="0" applyNumberFormat="1" applyFont="1" applyFill="1" applyBorder="1" applyAlignment="1">
      <alignment horizontal="right" vertical="center" wrapText="1" indent="4"/>
    </xf>
    <xf numFmtId="164" fontId="38" fillId="0" borderId="3" xfId="0" applyNumberFormat="1" applyFont="1" applyFill="1" applyBorder="1" applyAlignment="1">
      <alignment horizontal="right" vertical="center" wrapText="1" indent="4"/>
    </xf>
    <xf numFmtId="0" fontId="53" fillId="0" borderId="0" xfId="0" applyFont="1" applyAlignment="1">
      <alignment horizontal="center" vertical="center"/>
    </xf>
    <xf numFmtId="164" fontId="20" fillId="6" borderId="10" xfId="0" applyNumberFormat="1" applyFont="1" applyFill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right" vertical="center" wrapText="1" indent="12"/>
    </xf>
    <xf numFmtId="49" fontId="69" fillId="0" borderId="10" xfId="6" applyNumberFormat="1" applyFont="1" applyFill="1" applyBorder="1" applyAlignment="1">
      <alignment horizontal="left" vertical="center" wrapText="1" indent="1"/>
    </xf>
    <xf numFmtId="164" fontId="20" fillId="0" borderId="8" xfId="8" applyNumberFormat="1" applyFont="1" applyFill="1" applyBorder="1" applyAlignment="1">
      <alignment horizontal="right" vertical="center" wrapText="1" indent="4"/>
    </xf>
    <xf numFmtId="164" fontId="20" fillId="0" borderId="9" xfId="8" applyNumberFormat="1" applyFont="1" applyFill="1" applyBorder="1" applyAlignment="1">
      <alignment horizontal="right" vertical="center" wrapText="1" indent="4"/>
    </xf>
    <xf numFmtId="164" fontId="38" fillId="0" borderId="14" xfId="8" applyNumberFormat="1" applyFont="1" applyFill="1" applyBorder="1" applyAlignment="1">
      <alignment horizontal="right" vertical="center" wrapText="1" indent="3"/>
    </xf>
    <xf numFmtId="164" fontId="19" fillId="7" borderId="13" xfId="8" applyNumberFormat="1" applyFont="1" applyFill="1" applyBorder="1" applyAlignment="1">
      <alignment horizontal="right" vertical="center" wrapText="1" indent="4"/>
    </xf>
    <xf numFmtId="164" fontId="19" fillId="7" borderId="7" xfId="8" applyNumberFormat="1" applyFont="1" applyFill="1" applyBorder="1" applyAlignment="1">
      <alignment horizontal="right" vertical="center" wrapText="1" indent="4"/>
    </xf>
    <xf numFmtId="164" fontId="19" fillId="7" borderId="1" xfId="8" applyNumberFormat="1" applyFont="1" applyFill="1" applyBorder="1" applyAlignment="1">
      <alignment horizontal="right" vertical="center" wrapText="1" indent="3"/>
    </xf>
    <xf numFmtId="0" fontId="32" fillId="0" borderId="0" xfId="0" applyFont="1" applyFill="1" applyAlignment="1">
      <alignment horizontal="center" vertical="center" wrapText="1"/>
    </xf>
    <xf numFmtId="164" fontId="66" fillId="0" borderId="0" xfId="0" applyNumberFormat="1" applyFont="1" applyAlignment="1">
      <alignment horizontal="left" vertical="center" wrapText="1" indent="1"/>
    </xf>
    <xf numFmtId="164" fontId="27" fillId="0" borderId="10" xfId="0" applyNumberFormat="1" applyFont="1" applyBorder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27" fillId="0" borderId="10" xfId="0" applyFont="1" applyBorder="1" applyAlignment="1">
      <alignment vertical="center"/>
    </xf>
    <xf numFmtId="49" fontId="69" fillId="6" borderId="10" xfId="6" applyNumberFormat="1" applyFont="1" applyFill="1" applyBorder="1" applyAlignment="1">
      <alignment horizontal="left" vertical="center" wrapText="1" indent="1"/>
    </xf>
    <xf numFmtId="0" fontId="27" fillId="0" borderId="0" xfId="0" applyFont="1" applyAlignment="1">
      <alignment vertical="top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2" xfId="0" applyNumberFormat="1" applyFont="1" applyFill="1" applyBorder="1" applyAlignment="1">
      <alignment horizontal="right" vertical="center" wrapText="1" indent="4"/>
    </xf>
    <xf numFmtId="164" fontId="20" fillId="6" borderId="5" xfId="0" applyNumberFormat="1" applyFont="1" applyFill="1" applyBorder="1" applyAlignment="1">
      <alignment horizontal="right" vertical="center" wrapText="1" indent="4"/>
    </xf>
    <xf numFmtId="164" fontId="38" fillId="6" borderId="11" xfId="0" applyNumberFormat="1" applyFont="1" applyFill="1" applyBorder="1" applyAlignment="1">
      <alignment horizontal="right" vertical="center" wrapText="1" indent="4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64" fontId="35" fillId="0" borderId="0" xfId="0" applyNumberFormat="1" applyFont="1" applyAlignment="1">
      <alignment horizontal="left" vertical="center" wrapText="1" inden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0" fontId="32" fillId="0" borderId="0" xfId="0" applyFont="1" applyFill="1" applyAlignment="1">
      <alignment horizontal="center" vertical="center" wrapText="1"/>
    </xf>
    <xf numFmtId="164" fontId="63" fillId="0" borderId="0" xfId="0" applyNumberFormat="1" applyFont="1" applyAlignment="1">
      <alignment horizontal="left" vertical="center" wrapText="1"/>
    </xf>
    <xf numFmtId="164" fontId="54" fillId="0" borderId="0" xfId="0" applyNumberFormat="1" applyFont="1" applyAlignment="1">
      <alignment horizontal="center" vertical="center"/>
    </xf>
    <xf numFmtId="164" fontId="54" fillId="0" borderId="0" xfId="0" applyNumberFormat="1" applyFont="1" applyAlignment="1">
      <alignment horizontal="center" vertical="center" wrapText="1"/>
    </xf>
    <xf numFmtId="49" fontId="54" fillId="0" borderId="0" xfId="0" quotePrefix="1" applyNumberFormat="1" applyFont="1" applyBorder="1" applyAlignment="1">
      <alignment horizontal="center" vertical="center" wrapText="1"/>
    </xf>
    <xf numFmtId="164" fontId="58" fillId="7" borderId="22" xfId="0" applyNumberFormat="1" applyFont="1" applyFill="1" applyBorder="1" applyAlignment="1">
      <alignment horizontal="center" vertical="center"/>
    </xf>
    <xf numFmtId="164" fontId="58" fillId="7" borderId="18" xfId="0" applyNumberFormat="1" applyFont="1" applyFill="1" applyBorder="1" applyAlignment="1">
      <alignment horizontal="center" vertical="center"/>
    </xf>
    <xf numFmtId="164" fontId="58" fillId="7" borderId="13" xfId="0" applyNumberFormat="1" applyFont="1" applyFill="1" applyBorder="1" applyAlignment="1">
      <alignment horizontal="center" vertical="center"/>
    </xf>
    <xf numFmtId="164" fontId="58" fillId="7" borderId="7" xfId="0" applyNumberFormat="1" applyFont="1" applyFill="1" applyBorder="1" applyAlignment="1">
      <alignment horizontal="center" vertical="center"/>
    </xf>
    <xf numFmtId="164" fontId="54" fillId="0" borderId="0" xfId="0" quotePrefix="1" applyNumberFormat="1" applyFont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49" fontId="66" fillId="0" borderId="0" xfId="0" applyNumberFormat="1" applyFont="1" applyAlignment="1">
      <alignment horizontal="left" wrapText="1" indent="9"/>
    </xf>
    <xf numFmtId="164" fontId="66" fillId="0" borderId="0" xfId="0" applyNumberFormat="1" applyFont="1" applyAlignment="1">
      <alignment horizontal="left" vertical="center" wrapText="1" indent="1"/>
    </xf>
    <xf numFmtId="49" fontId="66" fillId="0" borderId="0" xfId="0" applyNumberFormat="1" applyFont="1" applyAlignment="1">
      <alignment horizontal="left" vertical="center" wrapText="1" indent="9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quotePrefix="1" applyFont="1" applyAlignment="1">
      <alignment horizontal="center" vertical="center" wrapText="1"/>
    </xf>
    <xf numFmtId="49" fontId="47" fillId="0" borderId="5" xfId="0" quotePrefix="1" applyNumberFormat="1" applyFont="1" applyBorder="1" applyAlignment="1">
      <alignment horizontal="center" vertical="top" wrapText="1"/>
    </xf>
    <xf numFmtId="0" fontId="48" fillId="7" borderId="14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 wrapText="1"/>
    </xf>
    <xf numFmtId="0" fontId="48" fillId="7" borderId="7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164" fontId="66" fillId="0" borderId="0" xfId="0" applyNumberFormat="1" applyFont="1" applyAlignment="1">
      <alignment horizontal="left" vertical="center" wrapText="1"/>
    </xf>
    <xf numFmtId="49" fontId="25" fillId="0" borderId="0" xfId="0" quotePrefix="1" applyNumberFormat="1" applyFont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164" fontId="19" fillId="7" borderId="17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top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19" fillId="7" borderId="2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  <xf numFmtId="164" fontId="20" fillId="6" borderId="10" xfId="8" applyNumberFormat="1" applyFont="1" applyFill="1" applyBorder="1" applyAlignment="1">
      <alignment horizontal="right" vertical="center" wrapText="1" indent="4"/>
    </xf>
    <xf numFmtId="164" fontId="20" fillId="6" borderId="4" xfId="8" applyNumberFormat="1" applyFont="1" applyFill="1" applyBorder="1" applyAlignment="1">
      <alignment horizontal="right" vertical="center" wrapText="1" indent="4"/>
    </xf>
    <xf numFmtId="164" fontId="38" fillId="6" borderId="3" xfId="8" applyNumberFormat="1" applyFont="1" applyFill="1" applyBorder="1" applyAlignment="1">
      <alignment horizontal="right" vertical="center" wrapText="1" indent="3"/>
    </xf>
    <xf numFmtId="164" fontId="20" fillId="0" borderId="10" xfId="8" applyNumberFormat="1" applyFont="1" applyFill="1" applyBorder="1" applyAlignment="1">
      <alignment horizontal="right" vertical="center" wrapText="1" indent="4"/>
    </xf>
    <xf numFmtId="164" fontId="20" fillId="0" borderId="4" xfId="8" applyNumberFormat="1" applyFont="1" applyFill="1" applyBorder="1" applyAlignment="1">
      <alignment horizontal="right" vertical="center" wrapText="1" indent="4"/>
    </xf>
    <xf numFmtId="164" fontId="38" fillId="0" borderId="3" xfId="8" applyNumberFormat="1" applyFont="1" applyFill="1" applyBorder="1" applyAlignment="1">
      <alignment horizontal="right" vertical="center" wrapText="1" indent="3"/>
    </xf>
  </cellXfs>
  <cellStyles count="9">
    <cellStyle name="Millares [0] 2" xfId="4"/>
    <cellStyle name="Millares 2" xfId="5"/>
    <cellStyle name="Normal" xfId="0" builtinId="0"/>
    <cellStyle name="Normal 10" xfId="8"/>
    <cellStyle name="Normal 2" xfId="6"/>
    <cellStyle name="Normal 3" xfId="7"/>
    <cellStyle name="Normal_ado99" xfId="2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octubre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766174529119E-2"/>
                  <c:y val="-9.694407759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'C-2'!$B$24:$E$24</c:f>
              <c:numCache>
                <c:formatCode>_(* #,##0_);_(* \(#,##0\);_(* "-"_);_(@_)</c:formatCode>
                <c:ptCount val="4"/>
                <c:pt idx="0">
                  <c:v>14</c:v>
                </c:pt>
                <c:pt idx="1">
                  <c:v>3041</c:v>
                </c:pt>
                <c:pt idx="2">
                  <c:v>64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octubre 2019</a:t>
            </a:r>
          </a:p>
        </c:rich>
      </c:tx>
      <c:layout>
        <c:manualLayout>
          <c:xMode val="edge"/>
          <c:yMode val="edge"/>
          <c:x val="0.13443279434291022"/>
          <c:y val="2.6190987791536644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8417450814"/>
          <c:y val="0.41067305989506936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-1.5078118062389297E-2"/>
                  <c:y val="2.7288728988955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4.9642904351703161E-2"/>
                  <c:y val="-5.0107769093996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39847000708E-2"/>
                  <c:y val="-0.10363495877470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F</c:v>
                </c:pt>
                <c:pt idx="3">
                  <c:v>I</c:v>
                </c:pt>
                <c:pt idx="4">
                  <c:v>G</c:v>
                </c:pt>
                <c:pt idx="5">
                  <c:v>O</c:v>
                </c:pt>
                <c:pt idx="6">
                  <c:v>C</c:v>
                </c:pt>
                <c:pt idx="7">
                  <c:v>N</c:v>
                </c:pt>
                <c:pt idx="8">
                  <c:v>H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'C-10'!$T$4:$T$14</c:f>
              <c:numCache>
                <c:formatCode>_(* #,##0_);_(* \(#,##0\);_(* "-"_);_(@_)</c:formatCode>
                <c:ptCount val="11"/>
                <c:pt idx="0">
                  <c:v>712</c:v>
                </c:pt>
                <c:pt idx="1">
                  <c:v>520</c:v>
                </c:pt>
                <c:pt idx="2">
                  <c:v>379</c:v>
                </c:pt>
                <c:pt idx="3">
                  <c:v>341</c:v>
                </c:pt>
                <c:pt idx="4">
                  <c:v>298</c:v>
                </c:pt>
                <c:pt idx="5">
                  <c:v>199</c:v>
                </c:pt>
                <c:pt idx="6">
                  <c:v>194</c:v>
                </c:pt>
                <c:pt idx="7">
                  <c:v>131</c:v>
                </c:pt>
                <c:pt idx="8">
                  <c:v>122</c:v>
                </c:pt>
                <c:pt idx="9">
                  <c:v>70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F</c:v>
                </c:pt>
                <c:pt idx="3">
                  <c:v>I</c:v>
                </c:pt>
                <c:pt idx="4">
                  <c:v>G</c:v>
                </c:pt>
                <c:pt idx="5">
                  <c:v>O</c:v>
                </c:pt>
                <c:pt idx="6">
                  <c:v>C</c:v>
                </c:pt>
                <c:pt idx="7">
                  <c:v>N</c:v>
                </c:pt>
                <c:pt idx="8">
                  <c:v>H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octubre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9.6803866493974683E-2"/>
                  <c:y val="-1.2620286567058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9.6101035396341641E-2"/>
                  <c:y val="-1.0200845443002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9.8264904955588456E-2"/>
                  <c:y val="-1.5039344200685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0.31114495056254265"/>
                  <c:y val="-1.0396651768049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9.7486420957027878E-2"/>
                  <c:y val="-8.1155393563153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9.7588232823008228E-2"/>
                  <c:y val="-3.0938665380462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9.9447445907172166E-2"/>
                  <c:y val="-5.2988418534995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0.31346277565562713"/>
                  <c:y val="-3.0623615326885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8.4375585599661587E-2"/>
                  <c:y val="-9.0099709162395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6.2902755570209828E-2"/>
                  <c:y val="-2.451138626610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0.32779400670996056"/>
                  <c:y val="-9.0099741122869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0.185030653394832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4.8916149748059218E-2"/>
                  <c:y val="-4.504985458119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'C-12'!$A$8:$A$15</c:f>
              <c:strCache>
                <c:ptCount val="8"/>
                <c:pt idx="0">
                  <c:v>APRISIONAMIENTO O ATRAPAMIENTO</c:v>
                </c:pt>
                <c:pt idx="1">
                  <c:v>ATROPELLAMIENTO POR VEHÍCULOS</c:v>
                </c:pt>
                <c:pt idx="2">
                  <c:v>CAÍDA DE OBJETOS</c:v>
                </c:pt>
                <c:pt idx="3">
                  <c:v>CAÍDA DE PERSONAL DE ALTURA</c:v>
                </c:pt>
                <c:pt idx="4">
                  <c:v>CHOQUE CONTRA OBJETO</c:v>
                </c:pt>
                <c:pt idx="5">
                  <c:v>DERRUMBES O DESPLOMES DE INSTALACIONES</c:v>
                </c:pt>
                <c:pt idx="6">
                  <c:v>ESFUERZOS FÍSICOS O FALSOS MOVIMIENTOS</c:v>
                </c:pt>
                <c:pt idx="7">
                  <c:v>OTRAS FORMAS</c:v>
                </c:pt>
              </c:strCache>
            </c:strRef>
          </c:cat>
          <c:val>
            <c:numRef>
              <c:f>'C-12'!$K$8:$K$15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500129784"/>
        <c:axId val="500136840"/>
        <c:axId val="0"/>
      </c:bar3DChart>
      <c:catAx>
        <c:axId val="500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6840"/>
        <c:crosses val="autoZero"/>
        <c:auto val="1"/>
        <c:lblAlgn val="ctr"/>
        <c:lblOffset val="100"/>
        <c:noMultiLvlLbl val="0"/>
      </c:catAx>
      <c:valAx>
        <c:axId val="500136840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50012978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octubre 2019 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8893016528275"/>
          <c:y val="0.37077910485992943"/>
          <c:w val="0.6085539836087297"/>
          <c:h val="0.46483067463608263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4753493169342367E-2"/>
                  <c:y val="-9.5489869523017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1.5054652014753507E-2"/>
                  <c:y val="-2.9080472748354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3.7375835685177139E-3"/>
                  <c:y val="3.195643818899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-2.5665249252068333E-2"/>
                  <c:y val="2.34592388307753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'C-12'!$B$7:$J$7</c:f>
              <c:strCache>
                <c:ptCount val="9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F</c:v>
                </c:pt>
                <c:pt idx="4">
                  <c:v>G</c:v>
                </c:pt>
                <c:pt idx="5">
                  <c:v>I</c:v>
                </c:pt>
                <c:pt idx="6">
                  <c:v>K</c:v>
                </c:pt>
                <c:pt idx="7">
                  <c:v>L</c:v>
                </c:pt>
                <c:pt idx="8">
                  <c:v>N</c:v>
                </c:pt>
              </c:strCache>
            </c:strRef>
          </c:cat>
          <c:val>
            <c:numRef>
              <c:f>'C-12'!$B$16:$J$16</c:f>
              <c:numCache>
                <c:formatCode>_(* #,##0_);_(* \(#,##0\);_(* "-"_);_(@_)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octubre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414566992846322"/>
          <c:y val="6.7134959158833274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21442678277464841"/>
          <c:w val="0.46631244089972568"/>
          <c:h val="0.5139455068196083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'C-13'!$A$8:$A$11</c:f>
              <c:strCache>
                <c:ptCount val="4"/>
                <c:pt idx="0">
                  <c:v>ABERTURAS, PUERTAS,PORTONES, PERSIANAS</c:v>
                </c:pt>
                <c:pt idx="1">
                  <c:v>PISO</c:v>
                </c:pt>
                <c:pt idx="2">
                  <c:v>VEHÍCULOS O MEDIOS DE TRANSPORTE EN GENERAL</c:v>
                </c:pt>
                <c:pt idx="3">
                  <c:v>OTROS</c:v>
                </c:pt>
              </c:strCache>
            </c:strRef>
          </c:cat>
          <c:val>
            <c:numRef>
              <c:f>'C-13'!$K$8:$K$11</c:f>
              <c:numCache>
                <c:formatCode>_(* #,##0_);_(* \(#,##0\);_(* "-"_);_(@_)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500130960"/>
        <c:axId val="500130176"/>
        <c:axId val="0"/>
      </c:bar3DChart>
      <c:catAx>
        <c:axId val="5001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0176"/>
        <c:crosses val="autoZero"/>
        <c:auto val="0"/>
        <c:lblAlgn val="ctr"/>
        <c:lblOffset val="100"/>
        <c:noMultiLvlLbl val="0"/>
      </c:catAx>
      <c:valAx>
        <c:axId val="50013017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09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octubre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24800974218348"/>
          <c:y val="0.22878156897054536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7.6325829801215411E-2"/>
                  <c:y val="-7.5384929896491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2807253303140806"/>
                  <c:y val="-5.371243694592166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4644584141465522"/>
                  <c:y val="0.1169909253453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0801955353786701"/>
                  <c:y val="0.225139625214457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9.3375788526176201E-2"/>
                  <c:y val="0.255730750734689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2428392130165182"/>
                  <c:y val="0.18399528025801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3478944269140559"/>
                  <c:y val="0.11516561237514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21758202902085777"/>
                  <c:y val="-4.4721771734683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9.2654954324413674E-2"/>
                  <c:y val="-5.1858544223230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8.0428413987369982E-2"/>
                  <c:y val="-3.8364715685357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2.1446062619882716E-2"/>
                  <c:y val="-0.103872917607786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'C-16'!$A$7:$A$15</c:f>
              <c:strCache>
                <c:ptCount val="9"/>
                <c:pt idx="0">
                  <c:v>CHOQUE DE VEHÍCULOS DE TRABAJO</c:v>
                </c:pt>
                <c:pt idx="1">
                  <c:v>DERRUMBES (ZANJAS, TALUDES, CALZADURAS, EXCAVACIONES, ETC)</c:v>
                </c:pt>
                <c:pt idx="2">
                  <c:v>DESPRENDIMIENTO DE ROCAS</c:v>
                </c:pt>
                <c:pt idx="3">
                  <c:v>EXPLOSIÓNES DE SUSTANCIAS (SOLIDOS, LIQUIDOS, GASEOSOS)</c:v>
                </c:pt>
                <c:pt idx="4">
                  <c:v>EXPOSICIÓN EN EXCESO A QUÍMICOS</c:v>
                </c:pt>
                <c:pt idx="5">
                  <c:v>GENERACIÓN DE VOLCADURACON EXPLOSIVOS SIN PREVIO AVISO</c:v>
                </c:pt>
                <c:pt idx="6">
                  <c:v>INCENDIO DE UN CENTRO DE TRABAJO</c:v>
                </c:pt>
                <c:pt idx="7">
                  <c:v>OPERAR EQUIPOS, MÁQUINAS SIN AUTORIZACION Y/O LICENCIA</c:v>
                </c:pt>
                <c:pt idx="8">
                  <c:v>OTROS</c:v>
                </c:pt>
              </c:strCache>
            </c:strRef>
          </c:cat>
          <c:val>
            <c:numRef>
              <c:f>'C-16'!$B$7:$B$15</c:f>
              <c:numCache>
                <c:formatCode>_(* #,##0_);_(* \(#,##0\);_(* "-"_);_(@_)</c:formatCode>
                <c:ptCount val="9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octubre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054647727690461"/>
          <c:y val="5.9868894622334017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-2.092101384664119E-2"/>
                  <c:y val="3.47396899086871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06307248418846"/>
                      <c:h val="0.179359597544503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-1.0413417824630412E-2"/>
                  <c:y val="-9.36871668783009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9.7329191938835546E-3"/>
                  <c:y val="-6.509855145137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3639778886047108"/>
                  <c:y val="-9.9116289443878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1.7706877087667671E-2"/>
                  <c:y val="-0.22087515468169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4.7362154307918673E-2"/>
                  <c:y val="-0.11631922258797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896015039157323E-2"/>
                  <c:y val="-6.1441592999086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2.4669336679717074E-2"/>
                  <c:y val="2.988005596848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85425668459994"/>
                      <c:h val="0.17076265019836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9.0104378796940804E-2"/>
                  <c:y val="0.144541859092048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dLbl>
              <c:idx val="9"/>
              <c:layout>
                <c:manualLayout>
                  <c:x val="1.0792882574464917E-2"/>
                  <c:y val="0.15000080879319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49F0-9AC4-CDC5C4B7F1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'C-2'!$I$6:$I$15</c:f>
              <c:strCache>
                <c:ptCount val="10"/>
                <c:pt idx="0">
                  <c:v>INDUSTRIAS MANUFACTURERAS</c:v>
                </c:pt>
                <c:pt idx="1">
                  <c:v>ACTIVIDADES INMOBILIARIAS, EMPRESARIALES Y 
DE ALQUILER</c:v>
                </c:pt>
                <c:pt idx="2">
                  <c:v>CONSTRUCCIÓN</c:v>
                </c:pt>
                <c:pt idx="3">
                  <c:v>TRANSPORTE, ALMACENAMIENTO Y 
COMUNICACIONES</c:v>
                </c:pt>
                <c:pt idx="4">
                  <c:v>COMERCIO AL POR MAYOR Y AL POR MENOR, 
REP. VEHÍC. AUTOM.</c:v>
                </c:pt>
                <c:pt idx="5">
                  <c:v>EXPLOTACIÓN DE MINAS Y CANTERAS </c:v>
                </c:pt>
                <c:pt idx="6">
                  <c:v>OTRAS ACTIV. SERV. COMUNITARIOS, SOCIALES
Y PERSONALES</c:v>
                </c:pt>
                <c:pt idx="7">
                  <c:v>SERVICIOS SOCIALES Y DE SALUD</c:v>
                </c:pt>
                <c:pt idx="8">
                  <c:v>HOTELES Y RESTAURANTES</c:v>
                </c:pt>
                <c:pt idx="9">
                  <c:v>OTRAS</c:v>
                </c:pt>
              </c:strCache>
            </c:strRef>
          </c:cat>
          <c:val>
            <c:numRef>
              <c:f>'C-2'!$J$6:$J$15</c:f>
              <c:numCache>
                <c:formatCode>General</c:formatCode>
                <c:ptCount val="10"/>
                <c:pt idx="0">
                  <c:v>725</c:v>
                </c:pt>
                <c:pt idx="1">
                  <c:v>527</c:v>
                </c:pt>
                <c:pt idx="2">
                  <c:v>382</c:v>
                </c:pt>
                <c:pt idx="3">
                  <c:v>349</c:v>
                </c:pt>
                <c:pt idx="4">
                  <c:v>303</c:v>
                </c:pt>
                <c:pt idx="5">
                  <c:v>218</c:v>
                </c:pt>
                <c:pt idx="6">
                  <c:v>205</c:v>
                </c:pt>
                <c:pt idx="7">
                  <c:v>138</c:v>
                </c:pt>
                <c:pt idx="8">
                  <c:v>125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octubre 2019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5314072074944299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'C-3'!$I$2:$I$11</c:f>
              <c:strCache>
                <c:ptCount val="10"/>
                <c:pt idx="0">
                  <c:v>NO DETERMINADO</c:v>
                </c:pt>
                <c:pt idx="1">
                  <c:v>OTROS</c:v>
                </c:pt>
                <c:pt idx="2">
                  <c:v>EMPLEADO</c:v>
                </c:pt>
                <c:pt idx="3">
                  <c:v>OPERARIO</c:v>
                </c:pt>
                <c:pt idx="4">
                  <c:v>OBRERO</c:v>
                </c:pt>
                <c:pt idx="5">
                  <c:v>PEÓN</c:v>
                </c:pt>
                <c:pt idx="6">
                  <c:v>OFICIAL</c:v>
                </c:pt>
                <c:pt idx="7">
                  <c:v>FUNCIONARIO</c:v>
                </c:pt>
                <c:pt idx="8">
                  <c:v>AGRICULTOR</c:v>
                </c:pt>
                <c:pt idx="9">
                  <c:v>CAPATAZ</c:v>
                </c:pt>
              </c:strCache>
            </c:strRef>
          </c:cat>
          <c:val>
            <c:numRef>
              <c:f>'C-3'!$J$2:$J$11</c:f>
              <c:numCache>
                <c:formatCode>_(* #,##0_);_(* \(#,##0\);_(* "-"_);_(@_)</c:formatCode>
                <c:ptCount val="10"/>
                <c:pt idx="0">
                  <c:v>1609</c:v>
                </c:pt>
                <c:pt idx="1">
                  <c:v>688</c:v>
                </c:pt>
                <c:pt idx="2">
                  <c:v>338</c:v>
                </c:pt>
                <c:pt idx="3">
                  <c:v>254</c:v>
                </c:pt>
                <c:pt idx="4">
                  <c:v>126</c:v>
                </c:pt>
                <c:pt idx="5">
                  <c:v>26</c:v>
                </c:pt>
                <c:pt idx="6">
                  <c:v>16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500125864"/>
        <c:axId val="500133312"/>
        <c:axId val="0"/>
      </c:bar3DChart>
      <c:catAx>
        <c:axId val="500125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PE"/>
          </a:p>
        </c:txPr>
        <c:crossAx val="500133312"/>
        <c:crosses val="autoZero"/>
        <c:auto val="1"/>
        <c:lblAlgn val="ctr"/>
        <c:lblOffset val="100"/>
        <c:noMultiLvlLbl val="0"/>
      </c:catAx>
      <c:valAx>
        <c:axId val="50013331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25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octubre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388686798867749"/>
          <c:y val="4.0346894740661998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8952356692374"/>
          <c:y val="0.44062970594151452"/>
          <c:w val="0.47112514979941916"/>
          <c:h val="0.3783052873460811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7073640979946E-2"/>
                  <c:y val="-5.4606388402881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9.8798542007403678E-2"/>
                  <c:y val="-0.145323596122934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2.8157112957850811E-2"/>
                  <c:y val="-0.18753503428255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1667120188"/>
                  <c:y val="-0.20095803681801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4430612406232982"/>
                  <c:y val="-0.156940827683938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433609876499832"/>
                  <c:y val="-3.7132879932007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9.2177537277495086E-2"/>
                  <c:y val="7.1796840444212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-8.4408323416477721E-2"/>
                  <c:y val="1.5132953942215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0.19973650515954885"/>
                  <c:y val="0.11177575459317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0.12339202474653477"/>
                  <c:y val="0.1763754921259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'C-5'!$T$4:$T$11</c:f>
              <c:strCache>
                <c:ptCount val="8"/>
                <c:pt idx="0">
                  <c:v>GOLPES POR OBJETOS (EXCEPTO CAÍDAS)</c:v>
                </c:pt>
                <c:pt idx="1">
                  <c:v>CAÍDA DE PERSONAS A NIVEL</c:v>
                </c:pt>
                <c:pt idx="2">
                  <c:v>ESFUERZOS FÍSICOS O FALSOS MOVIMIENTOS</c:v>
                </c:pt>
                <c:pt idx="3">
                  <c:v>CHOQUE CONTRA OBJETO</c:v>
                </c:pt>
                <c:pt idx="4">
                  <c:v>CAÍDA DE OBJETOS</c:v>
                </c:pt>
                <c:pt idx="5">
                  <c:v>APRISIONAMIENTO O ATRAPAMIENTO</c:v>
                </c:pt>
                <c:pt idx="6">
                  <c:v>CAÍDA DE PERSONAL DE ALTURA</c:v>
                </c:pt>
                <c:pt idx="7">
                  <c:v>OTRAS</c:v>
                </c:pt>
              </c:strCache>
            </c:strRef>
          </c:cat>
          <c:val>
            <c:numRef>
              <c:f>'C-5'!$U$4:$U$11</c:f>
              <c:numCache>
                <c:formatCode>_(* #,##0_);_(* \(#,##0\);_(* "-"_);_(@_)</c:formatCode>
                <c:ptCount val="8"/>
                <c:pt idx="0">
                  <c:v>348</c:v>
                </c:pt>
                <c:pt idx="1">
                  <c:v>311</c:v>
                </c:pt>
                <c:pt idx="2">
                  <c:v>296</c:v>
                </c:pt>
                <c:pt idx="3">
                  <c:v>187</c:v>
                </c:pt>
                <c:pt idx="4">
                  <c:v>185</c:v>
                </c:pt>
                <c:pt idx="5">
                  <c:v>149</c:v>
                </c:pt>
                <c:pt idx="6">
                  <c:v>121</c:v>
                </c:pt>
                <c:pt idx="7">
                  <c:v>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octubre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3645447724892955E-2"/>
                  <c:y val="8.84886319309618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9.9984784901225532E-2"/>
                  <c:y val="5.9281069916355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20023594645771"/>
                  <c:y val="-2.6320824650089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0.1556614033417752"/>
                  <c:y val="-3.0513948149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9.3994383155161634E-2"/>
                  <c:y val="-1.414485261707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9.1828442640951399E-2"/>
                  <c:y val="3.408902078908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8.452084805812618E-2"/>
                  <c:y val="-3.7009047231686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8.7446194389001364E-2"/>
                  <c:y val="4.740488859906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4.7833272497921908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3.9108949850884464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3.5081970407757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9135490079830552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'C-6'!$T$5:$T$18</c:f>
              <c:strCache>
                <c:ptCount val="14"/>
                <c:pt idx="0">
                  <c:v>NO DETERMINADO</c:v>
                </c:pt>
                <c:pt idx="1">
                  <c:v>OTROS AGENTES CAUSANTES *</c:v>
                </c:pt>
                <c:pt idx="2">
                  <c:v>OTROS</c:v>
                </c:pt>
                <c:pt idx="3">
                  <c:v>HERRAMIENTAS (PORTATILES, MANUALES, MECÁNICOS, ELÉCTRICAS, NEUMÁTICAS, ETC.)</c:v>
                </c:pt>
                <c:pt idx="4">
                  <c:v>ESCALERA</c:v>
                </c:pt>
                <c:pt idx="5">
                  <c:v>PISO</c:v>
                </c:pt>
                <c:pt idx="6">
                  <c:v>MÁQUINAS Y EQUIPOS EN GENERAL</c:v>
                </c:pt>
                <c:pt idx="7">
                  <c:v>MATERIAS PRIMAS</c:v>
                </c:pt>
                <c:pt idx="8">
                  <c:v>VEHÍCULOS O MEDIOS DE TRANSPORTE EN GENERAL</c:v>
                </c:pt>
                <c:pt idx="9">
                  <c:v>ABERTURAS, PUERTAS,PORTONES, PERSIANAS</c:v>
                </c:pt>
                <c:pt idx="10">
                  <c:v>RECIPIENTES</c:v>
                </c:pt>
                <c:pt idx="11">
                  <c:v>PRODUCTOS ELABORADOS</c:v>
                </c:pt>
                <c:pt idx="12">
                  <c:v>MUEBLES EN GENERAL</c:v>
                </c:pt>
                <c:pt idx="13">
                  <c:v>ARMA BLANCA</c:v>
                </c:pt>
              </c:strCache>
            </c:strRef>
          </c:cat>
          <c:val>
            <c:numRef>
              <c:f>'C-6'!$U$5:$U$18</c:f>
              <c:numCache>
                <c:formatCode>_(* #,##0_);_(* \(#,##0\);_(* "-"_);_(@_)</c:formatCode>
                <c:ptCount val="14"/>
                <c:pt idx="0">
                  <c:v>10</c:v>
                </c:pt>
                <c:pt idx="1">
                  <c:v>114</c:v>
                </c:pt>
                <c:pt idx="2">
                  <c:v>2020</c:v>
                </c:pt>
                <c:pt idx="3">
                  <c:v>243</c:v>
                </c:pt>
                <c:pt idx="4">
                  <c:v>157</c:v>
                </c:pt>
                <c:pt idx="5">
                  <c:v>116</c:v>
                </c:pt>
                <c:pt idx="6">
                  <c:v>110</c:v>
                </c:pt>
                <c:pt idx="7">
                  <c:v>57</c:v>
                </c:pt>
                <c:pt idx="8">
                  <c:v>54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25</c:v>
                </c:pt>
                <c:pt idx="1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500134880"/>
        <c:axId val="500135272"/>
        <c:axId val="0"/>
      </c:bar3DChart>
      <c:catAx>
        <c:axId val="50013488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5272"/>
        <c:crosses val="autoZero"/>
        <c:auto val="1"/>
        <c:lblAlgn val="ctr"/>
        <c:lblOffset val="100"/>
        <c:noMultiLvlLbl val="0"/>
      </c:catAx>
      <c:valAx>
        <c:axId val="500135272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parte del cuerpo lesionada, octubre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36490179126656"/>
          <c:y val="0.47256296809700815"/>
          <c:w val="0.38025623619167553"/>
          <c:h val="0.31304959118407077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8.7752757879887414E-2"/>
                  <c:y val="9.4145948948250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0.14328774327309307"/>
                  <c:y val="2.19543727559430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29897406222509981"/>
                  <c:y val="-0.150794686896211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3.0931982723438535E-2"/>
                  <c:y val="-0.19049184504396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0.1586760306300726"/>
                  <c:y val="-0.19805893532210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25249081411754848"/>
                  <c:y val="-0.106110164301753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6842599072049425"/>
                  <c:y val="-3.35289193555788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20677547750669437"/>
                  <c:y val="-1.40217454944797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1857072277860615"/>
                  <c:y val="4.7677653347511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0.12455417605590047"/>
                  <c:y val="0.118058555543423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0.12767524980501638"/>
                  <c:y val="0.11120592391450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dLbl>
              <c:idx val="11"/>
              <c:layout>
                <c:manualLayout>
                  <c:x val="-7.8546948470221895E-2"/>
                  <c:y val="8.281825849319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3-43BD-9B3D-A0E901C9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(2)'!$F$50:$F$61</c:f>
              <c:strCache>
                <c:ptCount val="12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MANO (CON EXCEPCIÓN DE LOS DEDOS SOLOS)</c:v>
                </c:pt>
                <c:pt idx="3">
                  <c:v>REGIÓN LUMBOSACRA (COLUMNA VERTEBRAL Y MUSCULAR ADYACENTES)</c:v>
                </c:pt>
                <c:pt idx="4">
                  <c:v>UBICACIONES MÚLTIPLES, COMPROMISO DE DOS O MAS ZONAS AFECTADAS ESPECIFICADAS EN LA TABLA</c:v>
                </c:pt>
                <c:pt idx="5">
                  <c:v>RODILLA</c:v>
                </c:pt>
                <c:pt idx="6">
                  <c:v>PIE (CON EXCEPCIÓN DE LOS DEDOS)</c:v>
                </c:pt>
                <c:pt idx="7">
                  <c:v>TOBILLO</c:v>
                </c:pt>
                <c:pt idx="8">
                  <c:v>PIERNA</c:v>
                </c:pt>
                <c:pt idx="9">
                  <c:v>CABEZA, UBICACIONES MÚLTIPLES</c:v>
                </c:pt>
                <c:pt idx="10">
                  <c:v>HOMBRO (INCLUSIÓN DE CLAVÍCULAS, OMÓPLATO Y AXILA)</c:v>
                </c:pt>
                <c:pt idx="11">
                  <c:v>OTRAS</c:v>
                </c:pt>
              </c:strCache>
            </c:strRef>
          </c:cat>
          <c:val>
            <c:numRef>
              <c:f>'C-7 (2)'!$G$50:$G$61</c:f>
              <c:numCache>
                <c:formatCode>_(* #,##0_);_(* \(#,##0\);_(* "-"_);_(@_)</c:formatCode>
                <c:ptCount val="12"/>
                <c:pt idx="0">
                  <c:v>443</c:v>
                </c:pt>
                <c:pt idx="1">
                  <c:v>305</c:v>
                </c:pt>
                <c:pt idx="2">
                  <c:v>199</c:v>
                </c:pt>
                <c:pt idx="3">
                  <c:v>194</c:v>
                </c:pt>
                <c:pt idx="4">
                  <c:v>175</c:v>
                </c:pt>
                <c:pt idx="5">
                  <c:v>157</c:v>
                </c:pt>
                <c:pt idx="6">
                  <c:v>145</c:v>
                </c:pt>
                <c:pt idx="7">
                  <c:v>133</c:v>
                </c:pt>
                <c:pt idx="8">
                  <c:v>116</c:v>
                </c:pt>
                <c:pt idx="9">
                  <c:v>108</c:v>
                </c:pt>
                <c:pt idx="10">
                  <c:v>97</c:v>
                </c:pt>
                <c:pt idx="11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octubre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48847132068511"/>
          <c:y val="3.39114162648134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'C-8'!$G$32:$G$52</c:f>
              <c:strCache>
                <c:ptCount val="21"/>
                <c:pt idx="0">
                  <c:v>CONTUSIONES</c:v>
                </c:pt>
                <c:pt idx="1">
                  <c:v>TORCEDURAS Y ESQUINCES</c:v>
                </c:pt>
                <c:pt idx="2">
                  <c:v>HERIDAS CORTANTES</c:v>
                </c:pt>
                <c:pt idx="3">
                  <c:v>CUERPO EXTRAÑO EN OJOS</c:v>
                </c:pt>
                <c:pt idx="4">
                  <c:v>TRAUMATISMOS INTERNOS</c:v>
                </c:pt>
                <c:pt idx="5">
                  <c:v>FRACTURAS</c:v>
                </c:pt>
                <c:pt idx="6">
                  <c:v>HERIDAS CONTUSAS (POR GOLPES O DE BORDES IRREGULARES)</c:v>
                </c:pt>
                <c:pt idx="7">
                  <c:v>QUEMADURAS</c:v>
                </c:pt>
                <c:pt idx="8">
                  <c:v>HERIDAS PUNZANTES</c:v>
                </c:pt>
                <c:pt idx="9">
                  <c:v>LUXACIONES</c:v>
                </c:pt>
                <c:pt idx="10">
                  <c:v>HERIDA DE TEJIDOS</c:v>
                </c:pt>
                <c:pt idx="11">
                  <c:v>INTOXICACIONES POR OTRAS SUSTANCIAS QUÍMICAS</c:v>
                </c:pt>
                <c:pt idx="12">
                  <c:v>AMPUTACIONES</c:v>
                </c:pt>
                <c:pt idx="13">
                  <c:v>ESCORIACIONES</c:v>
                </c:pt>
                <c:pt idx="14">
                  <c:v>ASFIXIA</c:v>
                </c:pt>
                <c:pt idx="15">
                  <c:v>DISFUNCIONES ORGANICAS</c:v>
                </c:pt>
                <c:pt idx="16">
                  <c:v>EFECTOS DE ELECTRICIDAD</c:v>
                </c:pt>
                <c:pt idx="17">
                  <c:v>EFECTOS DE LAS RADIACIONES</c:v>
                </c:pt>
                <c:pt idx="18">
                  <c:v>GANGRENAS</c:v>
                </c:pt>
                <c:pt idx="19">
                  <c:v>HERIDA DE BALA</c:v>
                </c:pt>
                <c:pt idx="20">
                  <c:v>OTROS</c:v>
                </c:pt>
              </c:strCache>
            </c:strRef>
          </c:cat>
          <c:val>
            <c:numRef>
              <c:f>'C-8'!$H$32:$H$52</c:f>
              <c:numCache>
                <c:formatCode>_(* #,##0_);_(* \(#,##0\);_(* "-"_);_(@_)</c:formatCode>
                <c:ptCount val="21"/>
                <c:pt idx="0">
                  <c:v>824</c:v>
                </c:pt>
                <c:pt idx="1">
                  <c:v>286</c:v>
                </c:pt>
                <c:pt idx="2">
                  <c:v>285</c:v>
                </c:pt>
                <c:pt idx="3" formatCode="General">
                  <c:v>197</c:v>
                </c:pt>
                <c:pt idx="4">
                  <c:v>133</c:v>
                </c:pt>
                <c:pt idx="5">
                  <c:v>130</c:v>
                </c:pt>
                <c:pt idx="6">
                  <c:v>125</c:v>
                </c:pt>
                <c:pt idx="7">
                  <c:v>100</c:v>
                </c:pt>
                <c:pt idx="8">
                  <c:v>63</c:v>
                </c:pt>
                <c:pt idx="9">
                  <c:v>27</c:v>
                </c:pt>
                <c:pt idx="10">
                  <c:v>21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 formatCode="General">
                  <c:v>2</c:v>
                </c:pt>
                <c:pt idx="18" formatCode="General">
                  <c:v>1</c:v>
                </c:pt>
                <c:pt idx="19" formatCode="General">
                  <c:v>1</c:v>
                </c:pt>
                <c:pt idx="20" formatCode="General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500132920"/>
        <c:axId val="500129392"/>
        <c:axId val="0"/>
      </c:bar3DChart>
      <c:catAx>
        <c:axId val="5001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PE"/>
          </a:p>
        </c:txPr>
        <c:crossAx val="500129392"/>
        <c:crosses val="autoZero"/>
        <c:auto val="1"/>
        <c:lblAlgn val="ctr"/>
        <c:lblOffset val="100"/>
        <c:noMultiLvlLbl val="0"/>
      </c:catAx>
      <c:valAx>
        <c:axId val="50012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329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octubre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-1.607418132975038E-2"/>
                  <c:y val="-0.1469167184075284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</a:t>
                    </a:r>
                    <a:fld id="{C6EB95DA-CB6A-447F-9B46-26C0E56EA32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ACCIDENTE MORTAL</c:v>
                </c:pt>
                <c:pt idx="1">
                  <c:v>ACCIDENTE LEVE</c:v>
                </c:pt>
                <c:pt idx="2">
                  <c:v>TOTAL TEMPORAL</c:v>
                </c:pt>
                <c:pt idx="3">
                  <c:v>TOTAL PERMANENTE</c:v>
                </c:pt>
                <c:pt idx="4">
                  <c:v>PARCIAL PERMANENTE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15</c:v>
                </c:pt>
                <c:pt idx="1">
                  <c:v>1049</c:v>
                </c:pt>
                <c:pt idx="2">
                  <c:v>1428</c:v>
                </c:pt>
                <c:pt idx="3">
                  <c:v>2</c:v>
                </c:pt>
                <c:pt idx="4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34</xdr:row>
      <xdr:rowOff>146957</xdr:rowOff>
    </xdr:from>
    <xdr:to>
      <xdr:col>13</xdr:col>
      <xdr:colOff>38101</xdr:colOff>
      <xdr:row>47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725365</xdr:colOff>
      <xdr:row>16</xdr:row>
      <xdr:rowOff>81353</xdr:rowOff>
    </xdr:from>
    <xdr:to>
      <xdr:col>10</xdr:col>
      <xdr:colOff>0</xdr:colOff>
      <xdr:row>33</xdr:row>
      <xdr:rowOff>14653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1273873</xdr:colOff>
      <xdr:row>33</xdr:row>
      <xdr:rowOff>153865</xdr:rowOff>
    </xdr:from>
    <xdr:to>
      <xdr:col>9</xdr:col>
      <xdr:colOff>65942</xdr:colOff>
      <xdr:row>54</xdr:row>
      <xdr:rowOff>80596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12</xdr:row>
      <xdr:rowOff>69805</xdr:rowOff>
    </xdr:from>
    <xdr:to>
      <xdr:col>10</xdr:col>
      <xdr:colOff>446690</xdr:colOff>
      <xdr:row>30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17</xdr:row>
      <xdr:rowOff>73268</xdr:rowOff>
    </xdr:from>
    <xdr:to>
      <xdr:col>1</xdr:col>
      <xdr:colOff>710712</xdr:colOff>
      <xdr:row>34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104775</xdr:colOff>
      <xdr:row>23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24</xdr:row>
      <xdr:rowOff>139211</xdr:rowOff>
    </xdr:from>
    <xdr:to>
      <xdr:col>5</xdr:col>
      <xdr:colOff>600806</xdr:colOff>
      <xdr:row>40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24</xdr:row>
      <xdr:rowOff>141123</xdr:rowOff>
    </xdr:from>
    <xdr:to>
      <xdr:col>2</xdr:col>
      <xdr:colOff>14654</xdr:colOff>
      <xdr:row>40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1073810</xdr:colOff>
      <xdr:row>36</xdr:row>
      <xdr:rowOff>97480</xdr:rowOff>
    </xdr:from>
    <xdr:to>
      <xdr:col>14</xdr:col>
      <xdr:colOff>70020</xdr:colOff>
      <xdr:row>48</xdr:row>
      <xdr:rowOff>27078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48</xdr:row>
      <xdr:rowOff>17838</xdr:rowOff>
    </xdr:from>
    <xdr:to>
      <xdr:col>16</xdr:col>
      <xdr:colOff>456181</xdr:colOff>
      <xdr:row>64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47</xdr:row>
      <xdr:rowOff>7329</xdr:rowOff>
    </xdr:from>
    <xdr:to>
      <xdr:col>2</xdr:col>
      <xdr:colOff>359018</xdr:colOff>
      <xdr:row>54</xdr:row>
      <xdr:rowOff>329713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30</xdr:row>
      <xdr:rowOff>65941</xdr:rowOff>
    </xdr:from>
    <xdr:to>
      <xdr:col>3</xdr:col>
      <xdr:colOff>586586</xdr:colOff>
      <xdr:row>47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showGridLines="0" view="pageBreakPreview" zoomScale="160" zoomScaleNormal="190" zoomScaleSheetLayoutView="160" workbookViewId="0">
      <selection activeCell="J18" sqref="J18"/>
    </sheetView>
  </sheetViews>
  <sheetFormatPr baseColWidth="10" defaultColWidth="11.42578125" defaultRowHeight="29.25" customHeight="1" x14ac:dyDescent="0.2"/>
  <cols>
    <col min="1" max="1" width="2.85546875" style="56" customWidth="1"/>
    <col min="2" max="2" width="19" style="56" customWidth="1"/>
    <col min="3" max="3" width="13.140625" style="56" customWidth="1"/>
    <col min="4" max="4" width="13.5703125" style="56" customWidth="1"/>
    <col min="5" max="5" width="13.42578125" style="56" customWidth="1"/>
    <col min="6" max="6" width="15" style="56" customWidth="1"/>
    <col min="7" max="7" width="15.7109375" style="56" customWidth="1"/>
    <col min="8" max="8" width="2" style="56" customWidth="1"/>
    <col min="9" max="9" width="1.85546875" style="56" customWidth="1"/>
    <col min="10" max="16384" width="11.42578125" style="56"/>
  </cols>
  <sheetData>
    <row r="1" spans="1:12" ht="13.5" customHeight="1" x14ac:dyDescent="0.2">
      <c r="A1" s="405" t="s">
        <v>252</v>
      </c>
      <c r="B1" s="405"/>
      <c r="C1" s="405"/>
      <c r="D1" s="405"/>
      <c r="E1" s="405"/>
      <c r="F1" s="405"/>
      <c r="G1" s="405"/>
      <c r="H1" s="405"/>
      <c r="I1" s="55"/>
    </row>
    <row r="2" spans="1:12" ht="13.5" customHeight="1" x14ac:dyDescent="0.2">
      <c r="A2" s="54"/>
      <c r="B2" s="54" t="s">
        <v>121</v>
      </c>
      <c r="C2" s="54"/>
      <c r="D2" s="54"/>
      <c r="E2" s="54"/>
      <c r="F2" s="54"/>
      <c r="G2" s="54"/>
      <c r="H2" s="54"/>
      <c r="J2" s="56" t="s">
        <v>259</v>
      </c>
    </row>
    <row r="3" spans="1:12" s="57" customFormat="1" ht="13.5" customHeight="1" x14ac:dyDescent="0.2">
      <c r="A3" s="406" t="s">
        <v>231</v>
      </c>
      <c r="B3" s="406"/>
      <c r="C3" s="406"/>
      <c r="D3" s="406"/>
      <c r="E3" s="406"/>
      <c r="F3" s="406"/>
      <c r="G3" s="406"/>
      <c r="H3" s="406"/>
      <c r="I3" s="56"/>
      <c r="J3" s="56"/>
      <c r="K3" s="56"/>
      <c r="L3" s="56"/>
    </row>
    <row r="4" spans="1:12" s="57" customFormat="1" ht="13.5" customHeight="1" x14ac:dyDescent="0.2">
      <c r="B4" s="413" t="s">
        <v>299</v>
      </c>
      <c r="C4" s="413"/>
      <c r="D4" s="413"/>
      <c r="E4" s="413"/>
      <c r="F4" s="413"/>
      <c r="G4" s="413"/>
      <c r="H4" s="300"/>
      <c r="I4" s="56"/>
      <c r="J4" s="56"/>
      <c r="K4" s="56"/>
      <c r="L4" s="56"/>
    </row>
    <row r="5" spans="1:12" s="57" customFormat="1" ht="13.5" customHeight="1" thickBot="1" x14ac:dyDescent="0.25">
      <c r="A5" s="407"/>
      <c r="B5" s="407"/>
      <c r="C5" s="407"/>
      <c r="D5" s="407"/>
      <c r="E5" s="407"/>
      <c r="F5" s="407"/>
      <c r="G5" s="407"/>
      <c r="H5" s="407"/>
      <c r="J5" s="56" t="s">
        <v>258</v>
      </c>
      <c r="K5" s="56"/>
      <c r="L5" s="56"/>
    </row>
    <row r="6" spans="1:12" s="57" customFormat="1" ht="15" customHeight="1" thickBot="1" x14ac:dyDescent="0.25">
      <c r="B6" s="411" t="s">
        <v>230</v>
      </c>
      <c r="C6" s="408" t="s">
        <v>40</v>
      </c>
      <c r="D6" s="409"/>
      <c r="E6" s="409"/>
      <c r="F6" s="410"/>
      <c r="G6" s="411" t="s">
        <v>0</v>
      </c>
      <c r="I6" s="56"/>
      <c r="J6" s="56"/>
      <c r="K6" s="56"/>
      <c r="L6" s="56"/>
    </row>
    <row r="7" spans="1:12" s="57" customFormat="1" ht="21" customHeight="1" thickBot="1" x14ac:dyDescent="0.25">
      <c r="B7" s="412"/>
      <c r="C7" s="211" t="s">
        <v>34</v>
      </c>
      <c r="D7" s="212" t="s">
        <v>33</v>
      </c>
      <c r="E7" s="211" t="s">
        <v>63</v>
      </c>
      <c r="F7" s="211" t="s">
        <v>35</v>
      </c>
      <c r="G7" s="412"/>
      <c r="I7" s="56"/>
      <c r="J7" s="56"/>
      <c r="K7" s="294"/>
      <c r="L7" s="56"/>
    </row>
    <row r="8" spans="1:12" s="57" customFormat="1" ht="10.5" customHeight="1" x14ac:dyDescent="0.2">
      <c r="B8" s="38" t="s">
        <v>175</v>
      </c>
      <c r="C8" s="39">
        <v>0</v>
      </c>
      <c r="D8" s="40">
        <v>0</v>
      </c>
      <c r="E8" s="40">
        <v>0</v>
      </c>
      <c r="F8" s="41">
        <v>0</v>
      </c>
      <c r="G8" s="197">
        <f>SUM(C8:F8)</f>
        <v>0</v>
      </c>
      <c r="H8" s="56"/>
      <c r="I8" s="56"/>
      <c r="J8" s="56"/>
      <c r="K8" s="294"/>
      <c r="L8" s="295"/>
    </row>
    <row r="9" spans="1:12" s="57" customFormat="1" ht="9" customHeight="1" x14ac:dyDescent="0.2">
      <c r="B9" s="42" t="s">
        <v>282</v>
      </c>
      <c r="C9" s="43">
        <v>0</v>
      </c>
      <c r="D9" s="44">
        <v>19</v>
      </c>
      <c r="E9" s="44">
        <v>3</v>
      </c>
      <c r="F9" s="45">
        <v>0</v>
      </c>
      <c r="G9" s="198">
        <f t="shared" ref="G9:G33" si="0">SUM(C9:F9)</f>
        <v>22</v>
      </c>
      <c r="H9" s="56"/>
      <c r="J9" s="56"/>
      <c r="K9" s="294"/>
      <c r="L9" s="295"/>
    </row>
    <row r="10" spans="1:12" s="57" customFormat="1" ht="9" customHeight="1" x14ac:dyDescent="0.2">
      <c r="B10" s="46" t="s">
        <v>176</v>
      </c>
      <c r="C10" s="47">
        <v>0</v>
      </c>
      <c r="D10" s="48">
        <v>27</v>
      </c>
      <c r="E10" s="48">
        <v>0</v>
      </c>
      <c r="F10" s="49">
        <v>0</v>
      </c>
      <c r="G10" s="199">
        <f t="shared" si="0"/>
        <v>27</v>
      </c>
      <c r="H10" s="56"/>
      <c r="I10" s="56"/>
      <c r="J10" s="56"/>
      <c r="K10" s="294"/>
      <c r="L10" s="295"/>
    </row>
    <row r="11" spans="1:12" s="57" customFormat="1" ht="9" customHeight="1" x14ac:dyDescent="0.2">
      <c r="B11" s="42" t="s">
        <v>52</v>
      </c>
      <c r="C11" s="43">
        <v>3</v>
      </c>
      <c r="D11" s="44">
        <v>156</v>
      </c>
      <c r="E11" s="44">
        <v>6</v>
      </c>
      <c r="F11" s="45">
        <v>0</v>
      </c>
      <c r="G11" s="198">
        <f t="shared" si="0"/>
        <v>165</v>
      </c>
      <c r="H11" s="56"/>
      <c r="I11" s="56"/>
      <c r="J11" s="56"/>
      <c r="K11" s="294"/>
      <c r="L11" s="295"/>
    </row>
    <row r="12" spans="1:12" s="57" customFormat="1" ht="9" customHeight="1" x14ac:dyDescent="0.2">
      <c r="B12" s="46" t="s">
        <v>166</v>
      </c>
      <c r="C12" s="47">
        <v>0</v>
      </c>
      <c r="D12" s="48">
        <v>3</v>
      </c>
      <c r="E12" s="48">
        <v>0</v>
      </c>
      <c r="F12" s="49">
        <v>0</v>
      </c>
      <c r="G12" s="199">
        <f>SUM(C12:F12)</f>
        <v>3</v>
      </c>
      <c r="H12" s="56"/>
      <c r="I12" s="56"/>
      <c r="J12" s="56"/>
      <c r="K12" s="294"/>
      <c r="L12" s="295"/>
    </row>
    <row r="13" spans="1:12" s="57" customFormat="1" ht="9" customHeight="1" x14ac:dyDescent="0.2">
      <c r="B13" s="42" t="s">
        <v>177</v>
      </c>
      <c r="C13" s="43">
        <v>0</v>
      </c>
      <c r="D13" s="44">
        <v>24</v>
      </c>
      <c r="E13" s="44">
        <v>0</v>
      </c>
      <c r="F13" s="45">
        <v>0</v>
      </c>
      <c r="G13" s="198">
        <f>SUM(C13:F13)</f>
        <v>24</v>
      </c>
      <c r="H13" s="56"/>
      <c r="I13" s="56"/>
      <c r="J13" s="56"/>
      <c r="K13" s="294"/>
      <c r="L13" s="295"/>
    </row>
    <row r="14" spans="1:12" ht="9" customHeight="1" x14ac:dyDescent="0.2">
      <c r="B14" s="46" t="s">
        <v>57</v>
      </c>
      <c r="C14" s="47">
        <v>1</v>
      </c>
      <c r="D14" s="48">
        <v>342</v>
      </c>
      <c r="E14" s="48">
        <v>2</v>
      </c>
      <c r="F14" s="49">
        <v>0</v>
      </c>
      <c r="G14" s="199">
        <f t="shared" si="0"/>
        <v>345</v>
      </c>
      <c r="K14" s="294"/>
      <c r="L14" s="295"/>
    </row>
    <row r="15" spans="1:12" ht="9" customHeight="1" x14ac:dyDescent="0.2">
      <c r="B15" s="42" t="s">
        <v>56</v>
      </c>
      <c r="C15" s="43">
        <v>0</v>
      </c>
      <c r="D15" s="44">
        <v>9</v>
      </c>
      <c r="E15" s="44">
        <v>3</v>
      </c>
      <c r="F15" s="45">
        <v>0</v>
      </c>
      <c r="G15" s="198">
        <f t="shared" si="0"/>
        <v>12</v>
      </c>
      <c r="K15" s="294"/>
      <c r="L15" s="295"/>
    </row>
    <row r="16" spans="1:12" s="57" customFormat="1" ht="9" customHeight="1" x14ac:dyDescent="0.2">
      <c r="B16" s="46" t="s">
        <v>59</v>
      </c>
      <c r="C16" s="47">
        <v>0</v>
      </c>
      <c r="D16" s="48">
        <v>9</v>
      </c>
      <c r="E16" s="48">
        <v>0</v>
      </c>
      <c r="F16" s="49">
        <v>0</v>
      </c>
      <c r="G16" s="199">
        <f>SUM(C16:F16)</f>
        <v>9</v>
      </c>
      <c r="H16" s="56"/>
      <c r="I16" s="56"/>
      <c r="J16" s="56"/>
      <c r="K16" s="294"/>
      <c r="L16" s="295"/>
    </row>
    <row r="17" spans="2:14" s="57" customFormat="1" ht="9" customHeight="1" x14ac:dyDescent="0.2">
      <c r="B17" s="42" t="s">
        <v>173</v>
      </c>
      <c r="C17" s="43">
        <v>0</v>
      </c>
      <c r="D17" s="44">
        <v>0</v>
      </c>
      <c r="E17" s="44">
        <v>0</v>
      </c>
      <c r="F17" s="45">
        <v>0</v>
      </c>
      <c r="G17" s="198">
        <f t="shared" si="0"/>
        <v>0</v>
      </c>
      <c r="H17" s="56"/>
      <c r="I17" s="56"/>
      <c r="J17" s="56"/>
      <c r="K17" s="294"/>
      <c r="L17" s="295"/>
    </row>
    <row r="18" spans="2:14" s="57" customFormat="1" ht="9" customHeight="1" x14ac:dyDescent="0.2">
      <c r="B18" s="46" t="s">
        <v>54</v>
      </c>
      <c r="C18" s="47">
        <v>0</v>
      </c>
      <c r="D18" s="48">
        <v>7</v>
      </c>
      <c r="E18" s="48">
        <v>5</v>
      </c>
      <c r="F18" s="49">
        <v>0</v>
      </c>
      <c r="G18" s="199">
        <f>SUM(C18:F18)</f>
        <v>12</v>
      </c>
      <c r="H18" s="56"/>
      <c r="I18" s="56"/>
      <c r="J18" s="56"/>
      <c r="K18" s="294"/>
      <c r="L18" s="295"/>
    </row>
    <row r="19" spans="2:14" s="57" customFormat="1" ht="9" customHeight="1" x14ac:dyDescent="0.2">
      <c r="B19" s="42" t="s">
        <v>179</v>
      </c>
      <c r="C19" s="43">
        <v>0</v>
      </c>
      <c r="D19" s="44">
        <v>5</v>
      </c>
      <c r="E19" s="44">
        <v>0</v>
      </c>
      <c r="F19" s="45">
        <v>0</v>
      </c>
      <c r="G19" s="198">
        <f>SUM(C19:F19)</f>
        <v>5</v>
      </c>
      <c r="H19" s="56"/>
      <c r="I19" s="56"/>
      <c r="J19" s="56"/>
      <c r="K19" s="294"/>
      <c r="L19" s="295"/>
    </row>
    <row r="20" spans="2:14" s="57" customFormat="1" ht="9" customHeight="1" x14ac:dyDescent="0.2">
      <c r="B20" s="46" t="s">
        <v>62</v>
      </c>
      <c r="C20" s="47">
        <v>0</v>
      </c>
      <c r="D20" s="48">
        <v>70</v>
      </c>
      <c r="E20" s="48">
        <v>2</v>
      </c>
      <c r="F20" s="49">
        <v>0</v>
      </c>
      <c r="G20" s="199">
        <f t="shared" si="0"/>
        <v>72</v>
      </c>
      <c r="H20" s="56"/>
      <c r="I20" s="56"/>
      <c r="J20" s="56"/>
      <c r="K20" s="294"/>
      <c r="L20" s="295"/>
    </row>
    <row r="21" spans="2:14" s="57" customFormat="1" ht="9" customHeight="1" x14ac:dyDescent="0.2">
      <c r="B21" s="42" t="s">
        <v>61</v>
      </c>
      <c r="C21" s="43">
        <v>0</v>
      </c>
      <c r="D21" s="44">
        <v>4</v>
      </c>
      <c r="E21" s="44">
        <v>1</v>
      </c>
      <c r="F21" s="45">
        <v>0</v>
      </c>
      <c r="G21" s="198">
        <f t="shared" si="0"/>
        <v>5</v>
      </c>
      <c r="H21" s="56"/>
      <c r="I21" s="56"/>
      <c r="J21" s="56"/>
      <c r="K21" s="294"/>
      <c r="L21" s="295"/>
    </row>
    <row r="22" spans="2:14" s="57" customFormat="1" ht="11.25" customHeight="1" x14ac:dyDescent="0.2">
      <c r="B22" s="46" t="s">
        <v>120</v>
      </c>
      <c r="C22" s="47">
        <v>9</v>
      </c>
      <c r="D22" s="48">
        <v>2155</v>
      </c>
      <c r="E22" s="48">
        <v>36</v>
      </c>
      <c r="F22" s="49">
        <v>5</v>
      </c>
      <c r="G22" s="199">
        <f t="shared" si="0"/>
        <v>2205</v>
      </c>
      <c r="H22" s="56"/>
      <c r="I22" s="56"/>
      <c r="J22" s="56"/>
      <c r="K22" s="294"/>
      <c r="L22" s="295"/>
    </row>
    <row r="23" spans="2:14" ht="9" customHeight="1" x14ac:dyDescent="0.2">
      <c r="B23" s="42" t="s">
        <v>58</v>
      </c>
      <c r="C23" s="43">
        <v>0</v>
      </c>
      <c r="D23" s="44">
        <v>21</v>
      </c>
      <c r="E23" s="44">
        <v>0</v>
      </c>
      <c r="F23" s="45">
        <v>0</v>
      </c>
      <c r="G23" s="198">
        <f t="shared" si="0"/>
        <v>21</v>
      </c>
      <c r="K23" s="294"/>
      <c r="L23" s="295"/>
    </row>
    <row r="24" spans="2:14" ht="9" customHeight="1" x14ac:dyDescent="0.2">
      <c r="B24" s="46" t="s">
        <v>55</v>
      </c>
      <c r="C24" s="47">
        <v>0</v>
      </c>
      <c r="D24" s="48">
        <v>9</v>
      </c>
      <c r="E24" s="48">
        <v>0</v>
      </c>
      <c r="F24" s="49">
        <v>1</v>
      </c>
      <c r="G24" s="199">
        <f t="shared" si="0"/>
        <v>10</v>
      </c>
      <c r="H24" s="55"/>
      <c r="J24" s="204"/>
      <c r="K24" s="294"/>
      <c r="L24" s="295"/>
    </row>
    <row r="25" spans="2:14" ht="9" customHeight="1" x14ac:dyDescent="0.2">
      <c r="B25" s="42" t="s">
        <v>178</v>
      </c>
      <c r="C25" s="43">
        <v>0</v>
      </c>
      <c r="D25" s="44">
        <v>0</v>
      </c>
      <c r="E25" s="44">
        <v>0</v>
      </c>
      <c r="F25" s="45">
        <v>0</v>
      </c>
      <c r="G25" s="198">
        <f t="shared" si="0"/>
        <v>0</v>
      </c>
      <c r="K25" s="294"/>
      <c r="L25" s="295"/>
    </row>
    <row r="26" spans="2:14" ht="9" customHeight="1" x14ac:dyDescent="0.2">
      <c r="B26" s="46" t="s">
        <v>53</v>
      </c>
      <c r="C26" s="47">
        <v>0</v>
      </c>
      <c r="D26" s="48">
        <v>8</v>
      </c>
      <c r="E26" s="48">
        <v>1</v>
      </c>
      <c r="F26" s="49">
        <v>0</v>
      </c>
      <c r="G26" s="199">
        <f t="shared" si="0"/>
        <v>9</v>
      </c>
      <c r="K26" s="294"/>
      <c r="L26" s="295"/>
    </row>
    <row r="27" spans="2:14" ht="9" customHeight="1" x14ac:dyDescent="0.2">
      <c r="B27" s="42" t="s">
        <v>50</v>
      </c>
      <c r="C27" s="43">
        <v>0</v>
      </c>
      <c r="D27" s="44">
        <v>1</v>
      </c>
      <c r="E27" s="44">
        <v>0</v>
      </c>
      <c r="F27" s="45">
        <v>0</v>
      </c>
      <c r="G27" s="198">
        <f>SUM(C27:F27)</f>
        <v>1</v>
      </c>
      <c r="K27" s="294"/>
      <c r="L27" s="295"/>
    </row>
    <row r="28" spans="2:14" ht="9" customHeight="1" x14ac:dyDescent="0.2">
      <c r="B28" s="46" t="s">
        <v>51</v>
      </c>
      <c r="C28" s="47">
        <v>1</v>
      </c>
      <c r="D28" s="48">
        <v>162</v>
      </c>
      <c r="E28" s="48">
        <v>1</v>
      </c>
      <c r="F28" s="49">
        <v>0</v>
      </c>
      <c r="G28" s="199">
        <f t="shared" si="0"/>
        <v>164</v>
      </c>
      <c r="J28" s="205"/>
      <c r="K28" s="294"/>
      <c r="L28" s="295"/>
    </row>
    <row r="29" spans="2:14" ht="9" customHeight="1" x14ac:dyDescent="0.2">
      <c r="B29" s="42" t="s">
        <v>172</v>
      </c>
      <c r="C29" s="43">
        <v>0</v>
      </c>
      <c r="D29" s="44">
        <v>3</v>
      </c>
      <c r="E29" s="44">
        <v>4</v>
      </c>
      <c r="F29" s="45">
        <v>0</v>
      </c>
      <c r="G29" s="198">
        <f t="shared" si="0"/>
        <v>7</v>
      </c>
      <c r="K29" s="294"/>
      <c r="L29" s="295"/>
    </row>
    <row r="30" spans="2:14" ht="9" customHeight="1" x14ac:dyDescent="0.2">
      <c r="B30" s="46" t="s">
        <v>171</v>
      </c>
      <c r="C30" s="47">
        <v>0</v>
      </c>
      <c r="D30" s="48">
        <v>0</v>
      </c>
      <c r="E30" s="48">
        <v>0</v>
      </c>
      <c r="F30" s="49">
        <v>0</v>
      </c>
      <c r="G30" s="199">
        <f>SUM(C30:F30)</f>
        <v>0</v>
      </c>
      <c r="K30" s="294"/>
      <c r="L30" s="295"/>
    </row>
    <row r="31" spans="2:14" ht="9" customHeight="1" x14ac:dyDescent="0.2">
      <c r="B31" s="42" t="s">
        <v>49</v>
      </c>
      <c r="C31" s="43">
        <v>0</v>
      </c>
      <c r="D31" s="44">
        <v>7</v>
      </c>
      <c r="E31" s="44">
        <v>0</v>
      </c>
      <c r="F31" s="45">
        <v>0</v>
      </c>
      <c r="G31" s="198">
        <f t="shared" si="0"/>
        <v>7</v>
      </c>
      <c r="K31" s="294"/>
      <c r="L31" s="295"/>
    </row>
    <row r="32" spans="2:14" ht="9" customHeight="1" x14ac:dyDescent="0.2">
      <c r="B32" s="46" t="s">
        <v>156</v>
      </c>
      <c r="C32" s="47">
        <v>0</v>
      </c>
      <c r="D32" s="48">
        <v>0</v>
      </c>
      <c r="E32" s="48">
        <v>0</v>
      </c>
      <c r="F32" s="49">
        <v>0</v>
      </c>
      <c r="G32" s="199">
        <f>SUM(C32:F32)</f>
        <v>0</v>
      </c>
      <c r="J32" s="299">
        <f>(C22+D22)/($C$34+$D$34)</f>
        <v>0.70834697217675946</v>
      </c>
      <c r="K32" s="299">
        <f>(C11+D11)/SUM($C$34:$D$34)</f>
        <v>5.2045826513911618E-2</v>
      </c>
      <c r="L32" s="299">
        <f>(C14+D14)/SUM($C$34:$D$34)</f>
        <v>0.11227495908346972</v>
      </c>
      <c r="M32" s="299">
        <f>(C20+D20)/SUM($C$34:$D$34)</f>
        <v>2.2913256955810146E-2</v>
      </c>
      <c r="N32" s="299">
        <f>(C28+D28)/SUM($C$34:$D$34)</f>
        <v>5.335515548281506E-2</v>
      </c>
    </row>
    <row r="33" spans="2:12" ht="10.5" customHeight="1" thickBot="1" x14ac:dyDescent="0.25">
      <c r="B33" s="50" t="s">
        <v>60</v>
      </c>
      <c r="C33" s="51">
        <v>0</v>
      </c>
      <c r="D33" s="52">
        <v>0</v>
      </c>
      <c r="E33" s="52">
        <v>0</v>
      </c>
      <c r="F33" s="53">
        <v>0</v>
      </c>
      <c r="G33" s="200">
        <f t="shared" si="0"/>
        <v>0</v>
      </c>
      <c r="K33" s="294"/>
      <c r="L33" s="295"/>
    </row>
    <row r="34" spans="2:12" ht="18" customHeight="1" thickBot="1" x14ac:dyDescent="0.25">
      <c r="B34" s="213" t="s">
        <v>0</v>
      </c>
      <c r="C34" s="214">
        <f>SUM(C8:C33)</f>
        <v>14</v>
      </c>
      <c r="D34" s="215">
        <f>SUM(D8:D33)</f>
        <v>3041</v>
      </c>
      <c r="E34" s="215">
        <f>SUM(E8:E33)</f>
        <v>64</v>
      </c>
      <c r="F34" s="216">
        <f>SUM(F8:F33)</f>
        <v>6</v>
      </c>
      <c r="G34" s="216">
        <f>SUM(G8:G33)</f>
        <v>3125</v>
      </c>
      <c r="J34" s="204"/>
    </row>
    <row r="35" spans="2:12" ht="13.5" customHeight="1" x14ac:dyDescent="0.2">
      <c r="B35" s="404" t="s">
        <v>32</v>
      </c>
      <c r="C35" s="404"/>
      <c r="D35" s="404"/>
      <c r="E35" s="404"/>
      <c r="F35" s="404"/>
      <c r="G35" s="404"/>
      <c r="H35" s="404"/>
    </row>
    <row r="36" spans="2:12" ht="15.75" x14ac:dyDescent="0.2"/>
    <row r="37" spans="2:12" ht="15.75" x14ac:dyDescent="0.2">
      <c r="C37" s="298"/>
      <c r="D37" s="298"/>
      <c r="E37" s="298"/>
    </row>
    <row r="38" spans="2:12" ht="15.75" x14ac:dyDescent="0.2"/>
    <row r="39" spans="2:12" ht="15.75" x14ac:dyDescent="0.2"/>
  </sheetData>
  <mergeCells count="8">
    <mergeCell ref="B35:H35"/>
    <mergeCell ref="A1:H1"/>
    <mergeCell ref="A3:H3"/>
    <mergeCell ref="A5:H5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6"/>
  <sheetViews>
    <sheetView showGridLines="0" view="pageBreakPreview" zoomScale="145" zoomScaleNormal="145" zoomScaleSheetLayoutView="145" workbookViewId="0">
      <selection activeCell="J18" sqref="J18"/>
    </sheetView>
  </sheetViews>
  <sheetFormatPr baseColWidth="10" defaultColWidth="11.42578125" defaultRowHeight="12.75" x14ac:dyDescent="0.2"/>
  <cols>
    <col min="1" max="1" width="37" style="59" customWidth="1"/>
    <col min="2" max="5" width="12.85546875" style="59" customWidth="1"/>
    <col min="6" max="6" width="11.42578125" style="59" customWidth="1"/>
    <col min="7" max="7" width="25.85546875" style="59" customWidth="1"/>
    <col min="8" max="8" width="10.140625" style="59" customWidth="1"/>
    <col min="9" max="9" width="9.85546875" style="59" customWidth="1"/>
    <col min="10" max="10" width="35.5703125" style="59" customWidth="1"/>
    <col min="11" max="16384" width="11.42578125" style="59"/>
  </cols>
  <sheetData>
    <row r="1" spans="1:13" s="108" customFormat="1" ht="18.75" x14ac:dyDescent="0.2">
      <c r="A1" s="414" t="s">
        <v>248</v>
      </c>
      <c r="B1" s="414"/>
      <c r="C1" s="414"/>
      <c r="D1" s="414"/>
      <c r="E1" s="414"/>
    </row>
    <row r="2" spans="1:13" ht="15" x14ac:dyDescent="0.2">
      <c r="A2" s="81" t="s">
        <v>121</v>
      </c>
      <c r="B2" s="75"/>
      <c r="C2" s="75"/>
      <c r="D2" s="75"/>
      <c r="E2" s="75"/>
    </row>
    <row r="3" spans="1:13" ht="27" customHeight="1" x14ac:dyDescent="0.2">
      <c r="A3" s="416" t="s">
        <v>160</v>
      </c>
      <c r="B3" s="416"/>
      <c r="C3" s="416"/>
      <c r="D3" s="416"/>
      <c r="E3" s="416"/>
      <c r="F3" s="117"/>
    </row>
    <row r="4" spans="1:13" ht="18.75" x14ac:dyDescent="0.2">
      <c r="A4" s="423" t="s">
        <v>299</v>
      </c>
      <c r="B4" s="416"/>
      <c r="C4" s="416"/>
      <c r="D4" s="416"/>
      <c r="E4" s="416"/>
      <c r="F4" s="117"/>
    </row>
    <row r="5" spans="1:13" ht="13.5" customHeight="1" thickBot="1" x14ac:dyDescent="0.25">
      <c r="A5" s="482"/>
      <c r="B5" s="482"/>
      <c r="C5" s="482"/>
      <c r="D5" s="483"/>
      <c r="E5" s="483"/>
      <c r="F5" s="118"/>
      <c r="G5" s="119"/>
      <c r="H5" s="119"/>
      <c r="I5" s="119"/>
      <c r="J5" s="119"/>
    </row>
    <row r="6" spans="1:13" ht="18" customHeight="1" thickBot="1" x14ac:dyDescent="0.25">
      <c r="A6" s="411" t="s">
        <v>15</v>
      </c>
      <c r="B6" s="408" t="s">
        <v>119</v>
      </c>
      <c r="C6" s="409"/>
      <c r="D6" s="484" t="s">
        <v>0</v>
      </c>
      <c r="E6" s="485"/>
      <c r="F6" s="92"/>
      <c r="G6" s="120"/>
      <c r="H6" s="120"/>
      <c r="I6" s="119"/>
      <c r="J6" s="119"/>
    </row>
    <row r="7" spans="1:13" ht="18" customHeight="1" thickBot="1" x14ac:dyDescent="0.25">
      <c r="A7" s="415"/>
      <c r="B7" s="234" t="s">
        <v>117</v>
      </c>
      <c r="C7" s="234" t="s">
        <v>118</v>
      </c>
      <c r="D7" s="218" t="s">
        <v>161</v>
      </c>
      <c r="E7" s="219" t="s">
        <v>162</v>
      </c>
      <c r="F7" s="92"/>
      <c r="G7" s="121" t="s">
        <v>21</v>
      </c>
      <c r="H7" s="120">
        <f>+D14</f>
        <v>15</v>
      </c>
      <c r="I7" s="122">
        <f>+H7/$H$13</f>
        <v>4.9099836333878887E-3</v>
      </c>
      <c r="J7" s="123"/>
    </row>
    <row r="8" spans="1:13" s="129" customFormat="1" ht="15.75" x14ac:dyDescent="0.2">
      <c r="A8" s="124" t="s">
        <v>24</v>
      </c>
      <c r="B8" s="125">
        <v>889</v>
      </c>
      <c r="C8" s="126">
        <v>160</v>
      </c>
      <c r="D8" s="125">
        <f t="shared" ref="D8:D14" si="0">SUM(B8:C8)</f>
        <v>1049</v>
      </c>
      <c r="E8" s="127">
        <f t="shared" ref="E8:E15" si="1">+D8/$D$15*100</f>
        <v>34.337152209492636</v>
      </c>
      <c r="F8" s="128"/>
      <c r="G8" s="120" t="s">
        <v>16</v>
      </c>
      <c r="H8" s="120">
        <f>+D8</f>
        <v>1049</v>
      </c>
      <c r="I8" s="122">
        <f>+H8/$H$13</f>
        <v>0.34337152209492633</v>
      </c>
      <c r="J8" s="123"/>
    </row>
    <row r="9" spans="1:13" s="129" customFormat="1" ht="15.75" x14ac:dyDescent="0.2">
      <c r="A9" s="130" t="s">
        <v>25</v>
      </c>
      <c r="B9" s="131">
        <f>SUM(B10:B13)</f>
        <v>1688</v>
      </c>
      <c r="C9" s="132">
        <f>SUM(C10:C13)</f>
        <v>303</v>
      </c>
      <c r="D9" s="131">
        <f t="shared" si="0"/>
        <v>1991</v>
      </c>
      <c r="E9" s="133">
        <f t="shared" si="1"/>
        <v>65.171849427168567</v>
      </c>
      <c r="F9" s="128"/>
      <c r="G9" s="134" t="s">
        <v>23</v>
      </c>
      <c r="H9" s="135">
        <f>+D11</f>
        <v>1428</v>
      </c>
      <c r="I9" s="122">
        <f>+H9/$H$13</f>
        <v>0.467430441898527</v>
      </c>
      <c r="J9" s="136" t="s">
        <v>17</v>
      </c>
      <c r="K9" s="120">
        <f>SUM(H9:H12)</f>
        <v>1991</v>
      </c>
      <c r="L9" s="137"/>
      <c r="M9" s="138">
        <f>+K9/($H$7+$H$8+$K$9)</f>
        <v>0.65171849427168571</v>
      </c>
    </row>
    <row r="10" spans="1:13" s="119" customFormat="1" ht="15.75" x14ac:dyDescent="0.2">
      <c r="A10" s="105" t="s">
        <v>19</v>
      </c>
      <c r="B10" s="139">
        <v>488</v>
      </c>
      <c r="C10" s="140">
        <v>73</v>
      </c>
      <c r="D10" s="139">
        <f t="shared" si="0"/>
        <v>561</v>
      </c>
      <c r="E10" s="141">
        <f t="shared" si="1"/>
        <v>18.363338788870703</v>
      </c>
      <c r="F10" s="142"/>
      <c r="G10" s="134" t="s">
        <v>226</v>
      </c>
      <c r="H10" s="135">
        <f>+D12</f>
        <v>2</v>
      </c>
      <c r="I10" s="122">
        <f>+H12/$H$13</f>
        <v>0</v>
      </c>
    </row>
    <row r="11" spans="1:13" s="119" customFormat="1" ht="15.75" x14ac:dyDescent="0.2">
      <c r="A11" s="171" t="s">
        <v>18</v>
      </c>
      <c r="B11" s="201">
        <v>1198</v>
      </c>
      <c r="C11" s="202">
        <v>230</v>
      </c>
      <c r="D11" s="201">
        <f t="shared" si="0"/>
        <v>1428</v>
      </c>
      <c r="E11" s="203">
        <f t="shared" si="1"/>
        <v>46.743044189852704</v>
      </c>
      <c r="F11" s="142"/>
      <c r="G11" s="134" t="s">
        <v>22</v>
      </c>
      <c r="H11" s="135">
        <f>+D10</f>
        <v>561</v>
      </c>
      <c r="I11" s="122">
        <f>+H13/$H$13</f>
        <v>1</v>
      </c>
    </row>
    <row r="12" spans="1:13" s="119" customFormat="1" ht="15.75" x14ac:dyDescent="0.2">
      <c r="A12" s="105" t="s">
        <v>20</v>
      </c>
      <c r="B12" s="139">
        <v>2</v>
      </c>
      <c r="C12" s="140">
        <v>0</v>
      </c>
      <c r="D12" s="139">
        <f t="shared" si="0"/>
        <v>2</v>
      </c>
      <c r="E12" s="141">
        <f t="shared" si="1"/>
        <v>6.5466448445171854E-2</v>
      </c>
      <c r="F12" s="143"/>
      <c r="G12" s="134" t="s">
        <v>125</v>
      </c>
      <c r="H12" s="135">
        <f>+D13</f>
        <v>0</v>
      </c>
      <c r="I12" s="122"/>
    </row>
    <row r="13" spans="1:13" s="119" customFormat="1" x14ac:dyDescent="0.2">
      <c r="A13" s="171" t="s">
        <v>191</v>
      </c>
      <c r="B13" s="201">
        <v>0</v>
      </c>
      <c r="C13" s="202">
        <v>0</v>
      </c>
      <c r="D13" s="201">
        <f t="shared" si="0"/>
        <v>0</v>
      </c>
      <c r="E13" s="203">
        <f t="shared" si="1"/>
        <v>0</v>
      </c>
      <c r="F13" s="143"/>
      <c r="G13" s="129"/>
      <c r="H13" s="129">
        <f>+K9+H7+H8</f>
        <v>3055</v>
      </c>
      <c r="I13" s="144"/>
    </row>
    <row r="14" spans="1:13" s="119" customFormat="1" ht="13.5" thickBot="1" x14ac:dyDescent="0.25">
      <c r="A14" s="124" t="s">
        <v>26</v>
      </c>
      <c r="B14" s="125">
        <v>15</v>
      </c>
      <c r="C14" s="145">
        <v>0</v>
      </c>
      <c r="D14" s="125">
        <f t="shared" si="0"/>
        <v>15</v>
      </c>
      <c r="E14" s="127">
        <f t="shared" si="1"/>
        <v>0.49099836333878888</v>
      </c>
      <c r="F14" s="142"/>
      <c r="G14" s="80"/>
      <c r="H14" s="80"/>
      <c r="I14" s="144"/>
    </row>
    <row r="15" spans="1:13" s="129" customFormat="1" ht="18" customHeight="1" thickBot="1" x14ac:dyDescent="0.25">
      <c r="A15" s="207" t="s">
        <v>0</v>
      </c>
      <c r="B15" s="238">
        <f>SUM(B8+B9+B14)</f>
        <v>2592</v>
      </c>
      <c r="C15" s="239">
        <f>SUM(C8+C9+C14)</f>
        <v>463</v>
      </c>
      <c r="D15" s="238">
        <f>SUM(D8+D9+D14)</f>
        <v>3055</v>
      </c>
      <c r="E15" s="240">
        <f t="shared" si="1"/>
        <v>100</v>
      </c>
      <c r="F15" s="128"/>
      <c r="G15" s="59"/>
      <c r="H15" s="59"/>
    </row>
    <row r="16" spans="1:13" s="80" customFormat="1" x14ac:dyDescent="0.2">
      <c r="A16" s="59"/>
      <c r="B16" s="146"/>
      <c r="C16" s="146"/>
      <c r="D16" s="146"/>
      <c r="E16" s="146"/>
      <c r="G16" s="59"/>
      <c r="H16" s="59"/>
    </row>
    <row r="17" spans="1:5" ht="36" customHeight="1" x14ac:dyDescent="0.2">
      <c r="B17" s="146"/>
      <c r="C17" s="146"/>
      <c r="D17" s="146"/>
      <c r="E17" s="146"/>
    </row>
    <row r="18" spans="1:5" x14ac:dyDescent="0.2">
      <c r="B18" s="146"/>
      <c r="C18" s="146"/>
      <c r="D18" s="146"/>
      <c r="E18" s="146"/>
    </row>
    <row r="19" spans="1:5" ht="18" customHeight="1" x14ac:dyDescent="0.2">
      <c r="B19" s="146"/>
      <c r="C19" s="146"/>
      <c r="D19" s="146"/>
      <c r="E19" s="146"/>
    </row>
    <row r="20" spans="1:5" ht="19.5" customHeight="1" x14ac:dyDescent="0.2">
      <c r="B20" s="146"/>
      <c r="C20" s="146"/>
      <c r="D20" s="146"/>
      <c r="E20" s="146"/>
    </row>
    <row r="21" spans="1:5" ht="19.5" customHeight="1" x14ac:dyDescent="0.2">
      <c r="B21" s="146"/>
      <c r="C21" s="146"/>
      <c r="D21" s="146"/>
      <c r="E21" s="146"/>
    </row>
    <row r="22" spans="1:5" ht="19.5" customHeight="1" x14ac:dyDescent="0.2">
      <c r="B22" s="146"/>
      <c r="C22" s="146"/>
      <c r="D22" s="146"/>
      <c r="E22" s="146"/>
    </row>
    <row r="23" spans="1:5" ht="19.5" customHeight="1" x14ac:dyDescent="0.2">
      <c r="B23" s="146"/>
      <c r="C23" s="146"/>
      <c r="D23" s="146"/>
      <c r="E23" s="146"/>
    </row>
    <row r="24" spans="1:5" ht="19.5" customHeight="1" x14ac:dyDescent="0.2">
      <c r="B24" s="146"/>
      <c r="C24" s="146"/>
      <c r="D24" s="146"/>
      <c r="E24" s="146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9.5" customHeight="1" x14ac:dyDescent="0.2"/>
    <row r="31" spans="1:5" ht="14.25" customHeight="1" x14ac:dyDescent="0.2">
      <c r="A31" s="477" t="s">
        <v>32</v>
      </c>
      <c r="B31" s="477"/>
      <c r="C31" s="477"/>
      <c r="D31" s="477"/>
      <c r="E31" s="477"/>
    </row>
    <row r="32" spans="1:5" ht="13.5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58"/>
    </row>
    <row r="45" spans="1:1" ht="20.100000000000001" customHeight="1" x14ac:dyDescent="0.2">
      <c r="A45" s="58"/>
    </row>
    <row r="46" spans="1:1" ht="20.100000000000001" customHeight="1" x14ac:dyDescent="0.2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00"/>
  <sheetViews>
    <sheetView showGridLines="0" zoomScale="160" zoomScaleNormal="160" zoomScaleSheetLayoutView="145" workbookViewId="0">
      <selection activeCell="J18" sqref="J18"/>
    </sheetView>
  </sheetViews>
  <sheetFormatPr baseColWidth="10" defaultColWidth="11.42578125" defaultRowHeight="12.75" x14ac:dyDescent="0.2"/>
  <cols>
    <col min="1" max="1" width="17.5703125" style="59" customWidth="1"/>
    <col min="2" max="3" width="5.140625" style="59" customWidth="1"/>
    <col min="4" max="4" width="6.140625" style="59" bestFit="1" customWidth="1"/>
    <col min="5" max="5" width="5.85546875" style="59" customWidth="1"/>
    <col min="6" max="6" width="5.140625" style="59" customWidth="1"/>
    <col min="7" max="8" width="5.5703125" style="59" customWidth="1"/>
    <col min="9" max="9" width="5.5703125" style="59" bestFit="1" customWidth="1"/>
    <col min="10" max="10" width="5.5703125" style="59" customWidth="1"/>
    <col min="11" max="11" width="6.5703125" style="59" bestFit="1" customWidth="1"/>
    <col min="12" max="15" width="5.28515625" style="59" customWidth="1"/>
    <col min="16" max="16" width="6.140625" style="59" bestFit="1" customWidth="1"/>
    <col min="17" max="17" width="7.7109375" style="59" bestFit="1" customWidth="1"/>
    <col min="18" max="18" width="8.42578125" style="59" customWidth="1"/>
    <col min="19" max="19" width="12.28515625" style="59" bestFit="1" customWidth="1"/>
    <col min="20" max="21" width="11.7109375" style="59" bestFit="1" customWidth="1"/>
    <col min="22" max="16384" width="11.42578125" style="59"/>
  </cols>
  <sheetData>
    <row r="1" spans="1:37" ht="15" x14ac:dyDescent="0.2">
      <c r="A1" s="414" t="s">
        <v>239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S1" s="111"/>
    </row>
    <row r="2" spans="1:37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S2" s="111"/>
    </row>
    <row r="3" spans="1:37" ht="28.5" customHeight="1" thickBot="1" x14ac:dyDescent="0.25">
      <c r="A3" s="416" t="s">
        <v>232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S3" s="111"/>
    </row>
    <row r="4" spans="1:37" ht="13.5" customHeight="1" thickBot="1" x14ac:dyDescent="0.25">
      <c r="A4" s="423" t="s">
        <v>299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S4" s="112" t="s">
        <v>100</v>
      </c>
      <c r="T4" s="59">
        <v>712</v>
      </c>
      <c r="U4" s="83">
        <f t="shared" ref="U4:U10" si="0">+T4/$T$15*100</f>
        <v>23.413350871423873</v>
      </c>
    </row>
    <row r="5" spans="1:37" ht="11.25" customHeight="1" thickBot="1" x14ac:dyDescent="0.25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S5" s="112" t="s">
        <v>98</v>
      </c>
      <c r="T5" s="59">
        <v>520</v>
      </c>
      <c r="U5" s="83">
        <f t="shared" si="0"/>
        <v>17.099638276882605</v>
      </c>
    </row>
    <row r="6" spans="1:37" ht="13.5" thickBot="1" x14ac:dyDescent="0.25">
      <c r="A6" s="435" t="s">
        <v>230</v>
      </c>
      <c r="B6" s="487" t="s">
        <v>76</v>
      </c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35" t="s">
        <v>0</v>
      </c>
      <c r="S6" s="112" t="s">
        <v>99</v>
      </c>
      <c r="T6" s="59">
        <v>379</v>
      </c>
      <c r="U6" s="83">
        <f t="shared" si="0"/>
        <v>12.463005590266359</v>
      </c>
    </row>
    <row r="7" spans="1:37" ht="13.5" thickBot="1" x14ac:dyDescent="0.25">
      <c r="A7" s="436"/>
      <c r="B7" s="207" t="s">
        <v>201</v>
      </c>
      <c r="C7" s="207" t="s">
        <v>225</v>
      </c>
      <c r="D7" s="207" t="s">
        <v>101</v>
      </c>
      <c r="E7" s="207" t="s">
        <v>100</v>
      </c>
      <c r="F7" s="207" t="s">
        <v>113</v>
      </c>
      <c r="G7" s="207" t="s">
        <v>99</v>
      </c>
      <c r="H7" s="207" t="s">
        <v>95</v>
      </c>
      <c r="I7" s="207" t="s">
        <v>219</v>
      </c>
      <c r="J7" s="207" t="s">
        <v>94</v>
      </c>
      <c r="K7" s="207" t="s">
        <v>254</v>
      </c>
      <c r="L7" s="207" t="s">
        <v>98</v>
      </c>
      <c r="M7" s="207" t="s">
        <v>220</v>
      </c>
      <c r="N7" s="207" t="s">
        <v>253</v>
      </c>
      <c r="O7" s="207" t="s">
        <v>97</v>
      </c>
      <c r="P7" s="207" t="s">
        <v>96</v>
      </c>
      <c r="Q7" s="436"/>
      <c r="S7" s="112" t="s">
        <v>94</v>
      </c>
      <c r="T7" s="59">
        <v>341</v>
      </c>
      <c r="U7" s="83">
        <f t="shared" si="0"/>
        <v>11.2134166392634</v>
      </c>
    </row>
    <row r="8" spans="1:37" ht="9.75" customHeight="1" thickBot="1" x14ac:dyDescent="0.25">
      <c r="A8" s="95" t="s">
        <v>175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190">
        <f t="shared" ref="Q8:Q34" si="1">SUM(B8:P8)</f>
        <v>0</v>
      </c>
      <c r="S8" s="112" t="s">
        <v>95</v>
      </c>
      <c r="T8" s="59">
        <v>298</v>
      </c>
      <c r="U8" s="83">
        <f t="shared" si="0"/>
        <v>9.7994080894442614</v>
      </c>
      <c r="W8" s="59">
        <f t="shared" ref="W8" si="2">+IF(B8=" ",0,B8)</f>
        <v>0</v>
      </c>
      <c r="X8" s="59">
        <f t="shared" ref="X8" si="3">+IF(C8=" ",0,C8)</f>
        <v>0</v>
      </c>
      <c r="Y8" s="59">
        <f t="shared" ref="Y8" si="4">+IF(D8=" ",0,D8)</f>
        <v>0</v>
      </c>
      <c r="Z8" s="59">
        <f t="shared" ref="Z8" si="5">+IF(E8=" ",0,E8)</f>
        <v>0</v>
      </c>
      <c r="AA8" s="59">
        <f t="shared" ref="AA8" si="6">+IF(F8=" ",0,F8)</f>
        <v>0</v>
      </c>
      <c r="AB8" s="59">
        <f t="shared" ref="AB8" si="7">+IF(G8=" ",0,G8)</f>
        <v>0</v>
      </c>
      <c r="AC8" s="59">
        <f t="shared" ref="AC8" si="8">+IF(H8=" ",0,H8)</f>
        <v>0</v>
      </c>
      <c r="AD8" s="59">
        <f t="shared" ref="AD8" si="9">+IF(I8=" ",0,I8)</f>
        <v>0</v>
      </c>
      <c r="AE8" s="59">
        <f t="shared" ref="AE8" si="10">+IF(J8=" ",0,J8)</f>
        <v>0</v>
      </c>
      <c r="AF8" s="59">
        <f t="shared" ref="AF8" si="11">+IF(K8=" ",0,K8)</f>
        <v>0</v>
      </c>
      <c r="AG8" s="59">
        <f t="shared" ref="AG8" si="12">+IF(L8=" ",0,L8)</f>
        <v>0</v>
      </c>
      <c r="AH8" s="59">
        <f t="shared" ref="AH8" si="13">+IF(M8=" ",0,M8)</f>
        <v>0</v>
      </c>
      <c r="AI8" s="59">
        <f t="shared" ref="AI8" si="14">+IF(N8=" ",0,N8)</f>
        <v>0</v>
      </c>
      <c r="AJ8" s="59">
        <f t="shared" ref="AJ8" si="15">+IF(O8=" ",0,O8)</f>
        <v>0</v>
      </c>
      <c r="AK8" s="59">
        <f t="shared" ref="AK8" si="16">+IF(P8=" ",0,P8)</f>
        <v>0</v>
      </c>
    </row>
    <row r="9" spans="1:37" ht="9.75" customHeight="1" thickBot="1" x14ac:dyDescent="0.25">
      <c r="A9" s="73" t="s">
        <v>282</v>
      </c>
      <c r="B9" s="96">
        <v>0</v>
      </c>
      <c r="C9" s="96">
        <v>0</v>
      </c>
      <c r="D9" s="96">
        <v>4</v>
      </c>
      <c r="E9" s="96">
        <v>1</v>
      </c>
      <c r="F9" s="96">
        <v>1</v>
      </c>
      <c r="G9" s="96">
        <v>2</v>
      </c>
      <c r="H9" s="96">
        <v>1</v>
      </c>
      <c r="I9" s="96">
        <v>0</v>
      </c>
      <c r="J9" s="96">
        <v>4</v>
      </c>
      <c r="K9" s="96">
        <v>0</v>
      </c>
      <c r="L9" s="96">
        <v>2</v>
      </c>
      <c r="M9" s="96">
        <v>0</v>
      </c>
      <c r="N9" s="96">
        <v>0</v>
      </c>
      <c r="O9" s="96">
        <v>2</v>
      </c>
      <c r="P9" s="96">
        <v>2</v>
      </c>
      <c r="Q9" s="191">
        <f t="shared" si="1"/>
        <v>19</v>
      </c>
      <c r="S9" s="112" t="s">
        <v>96</v>
      </c>
      <c r="T9" s="59">
        <v>199</v>
      </c>
      <c r="U9" s="83">
        <f t="shared" si="0"/>
        <v>6.5439000328839203</v>
      </c>
      <c r="W9" s="59">
        <f t="shared" ref="W9:W33" si="17">+IF(B9=" ",0,B9)</f>
        <v>0</v>
      </c>
      <c r="X9" s="59">
        <f t="shared" ref="X9:X33" si="18">+IF(C9=" ",0,C9)</f>
        <v>0</v>
      </c>
      <c r="Y9" s="59">
        <f t="shared" ref="Y9:Y33" si="19">+IF(D9=" ",0,D9)</f>
        <v>4</v>
      </c>
      <c r="Z9" s="59">
        <f t="shared" ref="Z9:Z33" si="20">+IF(E9=" ",0,E9)</f>
        <v>1</v>
      </c>
      <c r="AA9" s="59">
        <f t="shared" ref="AA9:AA33" si="21">+IF(F9=" ",0,F9)</f>
        <v>1</v>
      </c>
      <c r="AB9" s="59">
        <f t="shared" ref="AB9:AB33" si="22">+IF(G9=" ",0,G9)</f>
        <v>2</v>
      </c>
      <c r="AC9" s="59">
        <f t="shared" ref="AC9:AC33" si="23">+IF(H9=" ",0,H9)</f>
        <v>1</v>
      </c>
      <c r="AD9" s="59">
        <f t="shared" ref="AD9:AD33" si="24">+IF(I9=" ",0,I9)</f>
        <v>0</v>
      </c>
      <c r="AE9" s="59">
        <f t="shared" ref="AE9:AE33" si="25">+IF(J9=" ",0,J9)</f>
        <v>4</v>
      </c>
      <c r="AF9" s="59">
        <f t="shared" ref="AF9:AF33" si="26">+IF(K9=" ",0,K9)</f>
        <v>0</v>
      </c>
      <c r="AG9" s="59">
        <f t="shared" ref="AG9:AG33" si="27">+IF(L9=" ",0,L9)</f>
        <v>2</v>
      </c>
      <c r="AH9" s="59">
        <f t="shared" ref="AH9:AH33" si="28">+IF(M9=" ",0,M9)</f>
        <v>0</v>
      </c>
      <c r="AI9" s="59">
        <f t="shared" ref="AI9:AI33" si="29">+IF(N9=" ",0,N9)</f>
        <v>0</v>
      </c>
      <c r="AJ9" s="59">
        <f t="shared" ref="AJ9:AJ33" si="30">+IF(O9=" ",0,O9)</f>
        <v>2</v>
      </c>
      <c r="AK9" s="59">
        <f t="shared" ref="AK9:AK33" si="31">+IF(P9=" ",0,P9)</f>
        <v>2</v>
      </c>
    </row>
    <row r="10" spans="1:37" ht="9.75" customHeight="1" thickBot="1" x14ac:dyDescent="0.25">
      <c r="A10" s="72" t="s">
        <v>176</v>
      </c>
      <c r="B10" s="60">
        <v>0</v>
      </c>
      <c r="C10" s="60">
        <v>0</v>
      </c>
      <c r="D10" s="60">
        <v>2</v>
      </c>
      <c r="E10" s="60">
        <v>0</v>
      </c>
      <c r="F10" s="60">
        <v>0</v>
      </c>
      <c r="G10" s="60">
        <v>0</v>
      </c>
      <c r="H10" s="60">
        <v>6</v>
      </c>
      <c r="I10" s="60">
        <v>0</v>
      </c>
      <c r="J10" s="60">
        <v>0</v>
      </c>
      <c r="K10" s="60">
        <v>0</v>
      </c>
      <c r="L10" s="60">
        <v>19</v>
      </c>
      <c r="M10" s="60">
        <v>0</v>
      </c>
      <c r="N10" s="60">
        <v>0</v>
      </c>
      <c r="O10" s="60">
        <v>0</v>
      </c>
      <c r="P10" s="60">
        <v>0</v>
      </c>
      <c r="Q10" s="192">
        <f t="shared" si="1"/>
        <v>27</v>
      </c>
      <c r="S10" s="112" t="s">
        <v>101</v>
      </c>
      <c r="T10" s="59">
        <v>194</v>
      </c>
      <c r="U10" s="83">
        <f t="shared" si="0"/>
        <v>6.3794804340677409</v>
      </c>
      <c r="W10" s="59">
        <f t="shared" si="17"/>
        <v>0</v>
      </c>
      <c r="X10" s="59">
        <f t="shared" si="18"/>
        <v>0</v>
      </c>
      <c r="Y10" s="59">
        <f t="shared" si="19"/>
        <v>2</v>
      </c>
      <c r="Z10" s="59">
        <f t="shared" si="20"/>
        <v>0</v>
      </c>
      <c r="AA10" s="59">
        <f t="shared" si="21"/>
        <v>0</v>
      </c>
      <c r="AB10" s="59">
        <f t="shared" si="22"/>
        <v>0</v>
      </c>
      <c r="AC10" s="59">
        <f t="shared" si="23"/>
        <v>6</v>
      </c>
      <c r="AD10" s="59">
        <f t="shared" si="24"/>
        <v>0</v>
      </c>
      <c r="AE10" s="59">
        <f t="shared" si="25"/>
        <v>0</v>
      </c>
      <c r="AF10" s="59">
        <f t="shared" si="26"/>
        <v>0</v>
      </c>
      <c r="AG10" s="59">
        <f t="shared" si="27"/>
        <v>19</v>
      </c>
      <c r="AH10" s="59">
        <f t="shared" si="28"/>
        <v>0</v>
      </c>
      <c r="AI10" s="59">
        <f t="shared" si="29"/>
        <v>0</v>
      </c>
      <c r="AJ10" s="59">
        <f t="shared" si="30"/>
        <v>0</v>
      </c>
      <c r="AK10" s="59">
        <f t="shared" si="31"/>
        <v>0</v>
      </c>
    </row>
    <row r="11" spans="1:37" ht="9.75" customHeight="1" thickBot="1" x14ac:dyDescent="0.25">
      <c r="A11" s="73" t="s">
        <v>52</v>
      </c>
      <c r="B11" s="96">
        <v>2</v>
      </c>
      <c r="C11" s="96">
        <v>0</v>
      </c>
      <c r="D11" s="96">
        <v>24</v>
      </c>
      <c r="E11" s="96">
        <v>22</v>
      </c>
      <c r="F11" s="96">
        <v>5</v>
      </c>
      <c r="G11" s="96">
        <v>19</v>
      </c>
      <c r="H11" s="96">
        <v>14</v>
      </c>
      <c r="I11" s="96">
        <v>2</v>
      </c>
      <c r="J11" s="96">
        <v>22</v>
      </c>
      <c r="K11" s="96">
        <v>2</v>
      </c>
      <c r="L11" s="96">
        <v>20</v>
      </c>
      <c r="M11" s="96">
        <v>12</v>
      </c>
      <c r="N11" s="96">
        <v>0</v>
      </c>
      <c r="O11" s="96">
        <v>0</v>
      </c>
      <c r="P11" s="96">
        <v>12</v>
      </c>
      <c r="Q11" s="191">
        <f t="shared" si="1"/>
        <v>156</v>
      </c>
      <c r="S11" s="112" t="s">
        <v>97</v>
      </c>
      <c r="T11" s="59">
        <v>131</v>
      </c>
      <c r="U11" s="83">
        <f>+T12/$T$15*100</f>
        <v>4.0118382111147648</v>
      </c>
      <c r="W11" s="59">
        <f t="shared" si="17"/>
        <v>2</v>
      </c>
      <c r="X11" s="59">
        <f t="shared" si="18"/>
        <v>0</v>
      </c>
      <c r="Y11" s="59">
        <f t="shared" si="19"/>
        <v>24</v>
      </c>
      <c r="Z11" s="59">
        <f t="shared" si="20"/>
        <v>22</v>
      </c>
      <c r="AA11" s="59">
        <f t="shared" si="21"/>
        <v>5</v>
      </c>
      <c r="AB11" s="59">
        <f t="shared" si="22"/>
        <v>19</v>
      </c>
      <c r="AC11" s="59">
        <f t="shared" si="23"/>
        <v>14</v>
      </c>
      <c r="AD11" s="59">
        <f t="shared" si="24"/>
        <v>2</v>
      </c>
      <c r="AE11" s="59">
        <f t="shared" si="25"/>
        <v>22</v>
      </c>
      <c r="AF11" s="59">
        <f t="shared" si="26"/>
        <v>2</v>
      </c>
      <c r="AG11" s="59">
        <f t="shared" si="27"/>
        <v>20</v>
      </c>
      <c r="AH11" s="59">
        <f t="shared" si="28"/>
        <v>12</v>
      </c>
      <c r="AI11" s="59">
        <f t="shared" si="29"/>
        <v>0</v>
      </c>
      <c r="AJ11" s="59">
        <f t="shared" si="30"/>
        <v>0</v>
      </c>
      <c r="AK11" s="59">
        <f t="shared" si="31"/>
        <v>12</v>
      </c>
    </row>
    <row r="12" spans="1:37" ht="9.75" customHeight="1" thickBot="1" x14ac:dyDescent="0.25">
      <c r="A12" s="72" t="s">
        <v>166</v>
      </c>
      <c r="B12" s="60">
        <v>0</v>
      </c>
      <c r="C12" s="60">
        <v>0</v>
      </c>
      <c r="D12" s="60">
        <v>2</v>
      </c>
      <c r="E12" s="60">
        <v>0</v>
      </c>
      <c r="F12" s="60">
        <v>0</v>
      </c>
      <c r="G12" s="60">
        <v>1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192">
        <f t="shared" si="1"/>
        <v>3</v>
      </c>
      <c r="S12" s="112" t="s">
        <v>219</v>
      </c>
      <c r="T12" s="59">
        <v>122</v>
      </c>
      <c r="U12" s="83">
        <f t="shared" ref="U12:U14" si="32">+T13/$T$15*100</f>
        <v>2.3018743834265045</v>
      </c>
      <c r="W12" s="59">
        <f t="shared" si="17"/>
        <v>0</v>
      </c>
      <c r="X12" s="59">
        <f t="shared" si="18"/>
        <v>0</v>
      </c>
      <c r="Y12" s="59">
        <f t="shared" si="19"/>
        <v>2</v>
      </c>
      <c r="Z12" s="59">
        <f t="shared" si="20"/>
        <v>0</v>
      </c>
      <c r="AA12" s="59">
        <f t="shared" si="21"/>
        <v>0</v>
      </c>
      <c r="AB12" s="59">
        <f t="shared" si="22"/>
        <v>1</v>
      </c>
      <c r="AC12" s="59">
        <f t="shared" si="23"/>
        <v>0</v>
      </c>
      <c r="AD12" s="59">
        <f t="shared" si="24"/>
        <v>0</v>
      </c>
      <c r="AE12" s="59">
        <f t="shared" si="25"/>
        <v>0</v>
      </c>
      <c r="AF12" s="59">
        <f t="shared" si="26"/>
        <v>0</v>
      </c>
      <c r="AG12" s="59">
        <f t="shared" si="27"/>
        <v>0</v>
      </c>
      <c r="AH12" s="59">
        <f t="shared" si="28"/>
        <v>0</v>
      </c>
      <c r="AI12" s="59">
        <f t="shared" si="29"/>
        <v>0</v>
      </c>
      <c r="AJ12" s="59">
        <f t="shared" si="30"/>
        <v>0</v>
      </c>
      <c r="AK12" s="59">
        <f t="shared" si="31"/>
        <v>0</v>
      </c>
    </row>
    <row r="13" spans="1:37" ht="9.75" customHeight="1" thickBot="1" x14ac:dyDescent="0.25">
      <c r="A13" s="73" t="s">
        <v>177</v>
      </c>
      <c r="B13" s="96">
        <v>0</v>
      </c>
      <c r="C13" s="96">
        <v>0</v>
      </c>
      <c r="D13" s="96">
        <v>7</v>
      </c>
      <c r="E13" s="96">
        <v>0</v>
      </c>
      <c r="F13" s="96">
        <v>0</v>
      </c>
      <c r="G13" s="96">
        <v>5</v>
      </c>
      <c r="H13" s="96">
        <v>2</v>
      </c>
      <c r="I13" s="96">
        <v>0</v>
      </c>
      <c r="J13" s="96">
        <v>1</v>
      </c>
      <c r="K13" s="96">
        <v>0</v>
      </c>
      <c r="L13" s="96">
        <v>4</v>
      </c>
      <c r="M13" s="96">
        <v>5</v>
      </c>
      <c r="N13" s="96">
        <v>0</v>
      </c>
      <c r="O13" s="96">
        <v>0</v>
      </c>
      <c r="P13" s="96">
        <v>0</v>
      </c>
      <c r="Q13" s="191">
        <f t="shared" si="1"/>
        <v>24</v>
      </c>
      <c r="S13" s="112" t="s">
        <v>220</v>
      </c>
      <c r="T13" s="59">
        <v>70</v>
      </c>
      <c r="U13" s="83">
        <f t="shared" si="32"/>
        <v>2.4662939822426835</v>
      </c>
      <c r="W13" s="59">
        <f t="shared" si="17"/>
        <v>0</v>
      </c>
      <c r="X13" s="59">
        <f t="shared" si="18"/>
        <v>0</v>
      </c>
      <c r="Y13" s="59">
        <f t="shared" si="19"/>
        <v>7</v>
      </c>
      <c r="Z13" s="59">
        <f t="shared" si="20"/>
        <v>0</v>
      </c>
      <c r="AA13" s="59">
        <f t="shared" si="21"/>
        <v>0</v>
      </c>
      <c r="AB13" s="59">
        <f t="shared" si="22"/>
        <v>5</v>
      </c>
      <c r="AC13" s="59">
        <f t="shared" si="23"/>
        <v>2</v>
      </c>
      <c r="AD13" s="59">
        <f t="shared" si="24"/>
        <v>0</v>
      </c>
      <c r="AE13" s="59">
        <f t="shared" si="25"/>
        <v>1</v>
      </c>
      <c r="AF13" s="59">
        <f t="shared" si="26"/>
        <v>0</v>
      </c>
      <c r="AG13" s="59">
        <f t="shared" si="27"/>
        <v>4</v>
      </c>
      <c r="AH13" s="59">
        <f t="shared" si="28"/>
        <v>5</v>
      </c>
      <c r="AI13" s="59">
        <f t="shared" si="29"/>
        <v>0</v>
      </c>
      <c r="AJ13" s="59">
        <f t="shared" si="30"/>
        <v>0</v>
      </c>
      <c r="AK13" s="59">
        <f t="shared" si="31"/>
        <v>0</v>
      </c>
    </row>
    <row r="14" spans="1:37" ht="9.75" customHeight="1" thickBot="1" x14ac:dyDescent="0.25">
      <c r="A14" s="72" t="s">
        <v>57</v>
      </c>
      <c r="B14" s="60">
        <v>0</v>
      </c>
      <c r="C14" s="60">
        <v>1</v>
      </c>
      <c r="D14" s="60">
        <v>0</v>
      </c>
      <c r="E14" s="60">
        <v>119</v>
      </c>
      <c r="F14" s="60">
        <v>0</v>
      </c>
      <c r="G14" s="60">
        <v>6</v>
      </c>
      <c r="H14" s="60">
        <v>38</v>
      </c>
      <c r="I14" s="60">
        <v>3</v>
      </c>
      <c r="J14" s="60">
        <v>76</v>
      </c>
      <c r="K14" s="60">
        <v>0</v>
      </c>
      <c r="L14" s="60">
        <v>51</v>
      </c>
      <c r="M14" s="60">
        <v>1</v>
      </c>
      <c r="N14" s="60">
        <v>0</v>
      </c>
      <c r="O14" s="60">
        <v>5</v>
      </c>
      <c r="P14" s="60">
        <v>42</v>
      </c>
      <c r="Q14" s="192">
        <f t="shared" si="1"/>
        <v>342</v>
      </c>
      <c r="S14" s="112" t="s">
        <v>31</v>
      </c>
      <c r="T14" s="59">
        <v>75</v>
      </c>
      <c r="U14" s="83">
        <f t="shared" si="32"/>
        <v>100</v>
      </c>
      <c r="W14" s="59">
        <f t="shared" si="17"/>
        <v>0</v>
      </c>
      <c r="X14" s="59">
        <f t="shared" si="18"/>
        <v>1</v>
      </c>
      <c r="Y14" s="59">
        <f t="shared" si="19"/>
        <v>0</v>
      </c>
      <c r="Z14" s="59">
        <f t="shared" si="20"/>
        <v>119</v>
      </c>
      <c r="AA14" s="59">
        <f t="shared" si="21"/>
        <v>0</v>
      </c>
      <c r="AB14" s="59">
        <f t="shared" si="22"/>
        <v>6</v>
      </c>
      <c r="AC14" s="59">
        <f t="shared" si="23"/>
        <v>38</v>
      </c>
      <c r="AD14" s="59">
        <f t="shared" si="24"/>
        <v>3</v>
      </c>
      <c r="AE14" s="59">
        <f t="shared" si="25"/>
        <v>76</v>
      </c>
      <c r="AF14" s="59">
        <f t="shared" si="26"/>
        <v>0</v>
      </c>
      <c r="AG14" s="59">
        <f t="shared" si="27"/>
        <v>51</v>
      </c>
      <c r="AH14" s="59">
        <f t="shared" si="28"/>
        <v>1</v>
      </c>
      <c r="AI14" s="59">
        <f t="shared" si="29"/>
        <v>0</v>
      </c>
      <c r="AJ14" s="59">
        <f t="shared" si="30"/>
        <v>5</v>
      </c>
      <c r="AK14" s="59">
        <f t="shared" si="31"/>
        <v>42</v>
      </c>
    </row>
    <row r="15" spans="1:37" ht="9.75" customHeight="1" thickBot="1" x14ac:dyDescent="0.25">
      <c r="A15" s="73" t="s">
        <v>56</v>
      </c>
      <c r="B15" s="96">
        <v>0</v>
      </c>
      <c r="C15" s="96">
        <v>0</v>
      </c>
      <c r="D15" s="96">
        <v>8</v>
      </c>
      <c r="E15" s="96">
        <v>0</v>
      </c>
      <c r="F15" s="96">
        <v>0</v>
      </c>
      <c r="G15" s="96">
        <v>1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191">
        <f t="shared" si="1"/>
        <v>9</v>
      </c>
      <c r="S15" s="112"/>
      <c r="T15" s="59">
        <f>SUM(T4:T14)</f>
        <v>3041</v>
      </c>
      <c r="W15" s="59">
        <f t="shared" si="17"/>
        <v>0</v>
      </c>
      <c r="X15" s="59">
        <f t="shared" si="18"/>
        <v>0</v>
      </c>
      <c r="Y15" s="59">
        <f t="shared" si="19"/>
        <v>8</v>
      </c>
      <c r="Z15" s="59">
        <f t="shared" si="20"/>
        <v>0</v>
      </c>
      <c r="AA15" s="59">
        <f t="shared" si="21"/>
        <v>0</v>
      </c>
      <c r="AB15" s="59">
        <f t="shared" si="22"/>
        <v>1</v>
      </c>
      <c r="AC15" s="59">
        <f t="shared" si="23"/>
        <v>0</v>
      </c>
      <c r="AD15" s="59">
        <f t="shared" si="24"/>
        <v>0</v>
      </c>
      <c r="AE15" s="59">
        <f t="shared" si="25"/>
        <v>0</v>
      </c>
      <c r="AF15" s="59">
        <f t="shared" si="26"/>
        <v>0</v>
      </c>
      <c r="AG15" s="59">
        <f t="shared" si="27"/>
        <v>0</v>
      </c>
      <c r="AH15" s="59">
        <f t="shared" si="28"/>
        <v>0</v>
      </c>
      <c r="AI15" s="59">
        <f t="shared" si="29"/>
        <v>0</v>
      </c>
      <c r="AJ15" s="59">
        <f t="shared" si="30"/>
        <v>0</v>
      </c>
      <c r="AK15" s="59">
        <f t="shared" si="31"/>
        <v>0</v>
      </c>
    </row>
    <row r="16" spans="1:37" ht="9.75" customHeight="1" x14ac:dyDescent="0.2">
      <c r="A16" s="72" t="s">
        <v>59</v>
      </c>
      <c r="B16" s="60">
        <v>0</v>
      </c>
      <c r="C16" s="60">
        <v>0</v>
      </c>
      <c r="D16" s="60">
        <v>7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2</v>
      </c>
      <c r="P16" s="60">
        <v>0</v>
      </c>
      <c r="Q16" s="192">
        <f t="shared" si="1"/>
        <v>9</v>
      </c>
      <c r="W16" s="59">
        <f t="shared" si="17"/>
        <v>0</v>
      </c>
      <c r="X16" s="59">
        <f t="shared" si="18"/>
        <v>0</v>
      </c>
      <c r="Y16" s="59">
        <f t="shared" si="19"/>
        <v>7</v>
      </c>
      <c r="Z16" s="59">
        <f t="shared" si="20"/>
        <v>0</v>
      </c>
      <c r="AA16" s="59">
        <f t="shared" si="21"/>
        <v>0</v>
      </c>
      <c r="AB16" s="59">
        <f t="shared" si="22"/>
        <v>0</v>
      </c>
      <c r="AC16" s="59">
        <f t="shared" si="23"/>
        <v>0</v>
      </c>
      <c r="AD16" s="59">
        <f t="shared" si="24"/>
        <v>0</v>
      </c>
      <c r="AE16" s="59">
        <f t="shared" si="25"/>
        <v>0</v>
      </c>
      <c r="AF16" s="59">
        <f t="shared" si="26"/>
        <v>0</v>
      </c>
      <c r="AG16" s="59">
        <f t="shared" si="27"/>
        <v>0</v>
      </c>
      <c r="AH16" s="59">
        <f t="shared" si="28"/>
        <v>0</v>
      </c>
      <c r="AI16" s="59">
        <f t="shared" si="29"/>
        <v>0</v>
      </c>
      <c r="AJ16" s="59">
        <f t="shared" si="30"/>
        <v>2</v>
      </c>
      <c r="AK16" s="59">
        <f t="shared" si="31"/>
        <v>0</v>
      </c>
    </row>
    <row r="17" spans="1:37" ht="9.75" customHeight="1" thickBot="1" x14ac:dyDescent="0.25">
      <c r="A17" s="73" t="s">
        <v>173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191">
        <f t="shared" si="1"/>
        <v>0</v>
      </c>
      <c r="W17" s="59">
        <f t="shared" si="17"/>
        <v>0</v>
      </c>
      <c r="X17" s="59">
        <f t="shared" si="18"/>
        <v>0</v>
      </c>
      <c r="Y17" s="59">
        <f t="shared" si="19"/>
        <v>0</v>
      </c>
      <c r="Z17" s="59">
        <f t="shared" si="20"/>
        <v>0</v>
      </c>
      <c r="AA17" s="59">
        <f t="shared" si="21"/>
        <v>0</v>
      </c>
      <c r="AB17" s="59">
        <f t="shared" si="22"/>
        <v>0</v>
      </c>
      <c r="AC17" s="59">
        <f t="shared" si="23"/>
        <v>0</v>
      </c>
      <c r="AD17" s="59">
        <f t="shared" si="24"/>
        <v>0</v>
      </c>
      <c r="AE17" s="59">
        <f t="shared" si="25"/>
        <v>0</v>
      </c>
      <c r="AF17" s="59">
        <f t="shared" si="26"/>
        <v>0</v>
      </c>
      <c r="AG17" s="59">
        <f t="shared" si="27"/>
        <v>0</v>
      </c>
      <c r="AH17" s="59">
        <f t="shared" si="28"/>
        <v>0</v>
      </c>
      <c r="AI17" s="59">
        <f t="shared" si="29"/>
        <v>0</v>
      </c>
      <c r="AJ17" s="59">
        <f t="shared" si="30"/>
        <v>0</v>
      </c>
      <c r="AK17" s="59">
        <f t="shared" si="31"/>
        <v>0</v>
      </c>
    </row>
    <row r="18" spans="1:37" ht="9.75" customHeight="1" thickBot="1" x14ac:dyDescent="0.25">
      <c r="A18" s="72" t="s">
        <v>54</v>
      </c>
      <c r="B18" s="60">
        <v>0</v>
      </c>
      <c r="C18" s="60">
        <v>0</v>
      </c>
      <c r="D18" s="60">
        <v>3</v>
      </c>
      <c r="E18" s="60">
        <v>1</v>
      </c>
      <c r="F18" s="60"/>
      <c r="G18" s="60">
        <v>1</v>
      </c>
      <c r="H18" s="60">
        <v>0</v>
      </c>
      <c r="I18" s="60">
        <v>1</v>
      </c>
      <c r="J18" s="60">
        <v>1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192">
        <f t="shared" si="1"/>
        <v>7</v>
      </c>
      <c r="S18" s="207" t="s">
        <v>100</v>
      </c>
      <c r="T18" s="59">
        <v>712</v>
      </c>
      <c r="W18" s="59">
        <f t="shared" si="17"/>
        <v>0</v>
      </c>
      <c r="X18" s="59">
        <f t="shared" si="18"/>
        <v>0</v>
      </c>
      <c r="Y18" s="59">
        <f t="shared" si="19"/>
        <v>3</v>
      </c>
      <c r="Z18" s="59">
        <f t="shared" si="20"/>
        <v>1</v>
      </c>
      <c r="AA18" s="59">
        <f t="shared" si="21"/>
        <v>0</v>
      </c>
      <c r="AB18" s="59">
        <f t="shared" si="22"/>
        <v>1</v>
      </c>
      <c r="AC18" s="59">
        <f t="shared" si="23"/>
        <v>0</v>
      </c>
      <c r="AD18" s="59">
        <f t="shared" si="24"/>
        <v>1</v>
      </c>
      <c r="AE18" s="59">
        <f t="shared" si="25"/>
        <v>1</v>
      </c>
      <c r="AF18" s="59">
        <f t="shared" si="26"/>
        <v>0</v>
      </c>
      <c r="AG18" s="59">
        <f t="shared" si="27"/>
        <v>0</v>
      </c>
      <c r="AH18" s="59">
        <f t="shared" si="28"/>
        <v>0</v>
      </c>
      <c r="AI18" s="59">
        <f t="shared" si="29"/>
        <v>0</v>
      </c>
      <c r="AJ18" s="59">
        <f t="shared" si="30"/>
        <v>0</v>
      </c>
      <c r="AK18" s="59">
        <f t="shared" si="31"/>
        <v>0</v>
      </c>
    </row>
    <row r="19" spans="1:37" ht="9.75" customHeight="1" thickBot="1" x14ac:dyDescent="0.25">
      <c r="A19" s="73" t="s">
        <v>179</v>
      </c>
      <c r="B19" s="96">
        <v>0</v>
      </c>
      <c r="C19" s="96">
        <v>0</v>
      </c>
      <c r="D19" s="96">
        <v>0</v>
      </c>
      <c r="E19" s="96">
        <v>0</v>
      </c>
      <c r="F19" s="96">
        <v>2</v>
      </c>
      <c r="G19" s="96">
        <v>1</v>
      </c>
      <c r="H19" s="96">
        <v>0</v>
      </c>
      <c r="I19" s="96">
        <v>0</v>
      </c>
      <c r="J19" s="96">
        <v>2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191">
        <f t="shared" si="1"/>
        <v>5</v>
      </c>
      <c r="S19" s="207" t="s">
        <v>98</v>
      </c>
      <c r="T19" s="59">
        <v>520</v>
      </c>
      <c r="W19" s="59">
        <f t="shared" si="17"/>
        <v>0</v>
      </c>
      <c r="X19" s="59">
        <f t="shared" si="18"/>
        <v>0</v>
      </c>
      <c r="Y19" s="59">
        <f t="shared" si="19"/>
        <v>0</v>
      </c>
      <c r="Z19" s="59">
        <f t="shared" si="20"/>
        <v>0</v>
      </c>
      <c r="AA19" s="59">
        <f t="shared" si="21"/>
        <v>2</v>
      </c>
      <c r="AB19" s="59">
        <f t="shared" si="22"/>
        <v>1</v>
      </c>
      <c r="AC19" s="59">
        <f t="shared" si="23"/>
        <v>0</v>
      </c>
      <c r="AD19" s="59">
        <f t="shared" si="24"/>
        <v>0</v>
      </c>
      <c r="AE19" s="59">
        <f t="shared" si="25"/>
        <v>2</v>
      </c>
      <c r="AF19" s="59">
        <f t="shared" si="26"/>
        <v>0</v>
      </c>
      <c r="AG19" s="59">
        <f t="shared" si="27"/>
        <v>0</v>
      </c>
      <c r="AH19" s="59">
        <f t="shared" si="28"/>
        <v>0</v>
      </c>
      <c r="AI19" s="59">
        <f t="shared" si="29"/>
        <v>0</v>
      </c>
      <c r="AJ19" s="59">
        <f t="shared" si="30"/>
        <v>0</v>
      </c>
      <c r="AK19" s="59">
        <f t="shared" si="31"/>
        <v>0</v>
      </c>
    </row>
    <row r="20" spans="1:37" ht="9.75" customHeight="1" thickBot="1" x14ac:dyDescent="0.25">
      <c r="A20" s="72" t="s">
        <v>62</v>
      </c>
      <c r="B20" s="60">
        <v>6</v>
      </c>
      <c r="C20" s="60">
        <v>0</v>
      </c>
      <c r="D20" s="60">
        <v>15</v>
      </c>
      <c r="E20" s="60">
        <v>11</v>
      </c>
      <c r="F20" s="60">
        <v>0</v>
      </c>
      <c r="G20" s="60">
        <v>11</v>
      </c>
      <c r="H20" s="60">
        <v>11</v>
      </c>
      <c r="I20" s="60">
        <v>0</v>
      </c>
      <c r="J20" s="60">
        <v>3</v>
      </c>
      <c r="K20" s="60">
        <v>0</v>
      </c>
      <c r="L20" s="60">
        <v>10</v>
      </c>
      <c r="M20" s="60">
        <v>1</v>
      </c>
      <c r="N20" s="60">
        <v>2</v>
      </c>
      <c r="O20" s="60">
        <v>0</v>
      </c>
      <c r="P20" s="60">
        <v>0</v>
      </c>
      <c r="Q20" s="192">
        <f t="shared" si="1"/>
        <v>70</v>
      </c>
      <c r="S20" s="207" t="s">
        <v>99</v>
      </c>
      <c r="T20" s="59">
        <v>379</v>
      </c>
      <c r="W20" s="59">
        <f t="shared" si="17"/>
        <v>6</v>
      </c>
      <c r="X20" s="59">
        <f t="shared" si="18"/>
        <v>0</v>
      </c>
      <c r="Y20" s="59">
        <f t="shared" si="19"/>
        <v>15</v>
      </c>
      <c r="Z20" s="59">
        <f t="shared" si="20"/>
        <v>11</v>
      </c>
      <c r="AA20" s="59">
        <f t="shared" si="21"/>
        <v>0</v>
      </c>
      <c r="AB20" s="59">
        <f t="shared" si="22"/>
        <v>11</v>
      </c>
      <c r="AC20" s="59">
        <f t="shared" si="23"/>
        <v>11</v>
      </c>
      <c r="AD20" s="59">
        <f t="shared" si="24"/>
        <v>0</v>
      </c>
      <c r="AE20" s="59">
        <f t="shared" si="25"/>
        <v>3</v>
      </c>
      <c r="AF20" s="59">
        <f t="shared" si="26"/>
        <v>0</v>
      </c>
      <c r="AG20" s="59">
        <f t="shared" si="27"/>
        <v>10</v>
      </c>
      <c r="AH20" s="59">
        <f t="shared" si="28"/>
        <v>1</v>
      </c>
      <c r="AI20" s="59">
        <f t="shared" si="29"/>
        <v>2</v>
      </c>
      <c r="AJ20" s="59">
        <f t="shared" si="30"/>
        <v>0</v>
      </c>
      <c r="AK20" s="59">
        <f t="shared" si="31"/>
        <v>0</v>
      </c>
    </row>
    <row r="21" spans="1:37" ht="9.75" customHeight="1" thickBot="1" x14ac:dyDescent="0.25">
      <c r="A21" s="73" t="s">
        <v>61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4</v>
      </c>
      <c r="M21" s="96">
        <v>0</v>
      </c>
      <c r="N21" s="96">
        <v>0</v>
      </c>
      <c r="O21" s="96">
        <v>0</v>
      </c>
      <c r="P21" s="96">
        <v>0</v>
      </c>
      <c r="Q21" s="191">
        <f t="shared" si="1"/>
        <v>4</v>
      </c>
      <c r="S21" s="207" t="s">
        <v>94</v>
      </c>
      <c r="T21" s="59">
        <v>341</v>
      </c>
      <c r="W21" s="59">
        <f t="shared" si="17"/>
        <v>0</v>
      </c>
      <c r="X21" s="59">
        <f t="shared" si="18"/>
        <v>0</v>
      </c>
      <c r="Y21" s="59">
        <f t="shared" si="19"/>
        <v>0</v>
      </c>
      <c r="Z21" s="59">
        <f t="shared" si="20"/>
        <v>0</v>
      </c>
      <c r="AA21" s="59">
        <f t="shared" si="21"/>
        <v>0</v>
      </c>
      <c r="AB21" s="59">
        <f t="shared" si="22"/>
        <v>0</v>
      </c>
      <c r="AC21" s="59">
        <f t="shared" si="23"/>
        <v>0</v>
      </c>
      <c r="AD21" s="59">
        <f t="shared" si="24"/>
        <v>0</v>
      </c>
      <c r="AE21" s="59">
        <f t="shared" si="25"/>
        <v>0</v>
      </c>
      <c r="AF21" s="59">
        <f t="shared" si="26"/>
        <v>0</v>
      </c>
      <c r="AG21" s="59">
        <f t="shared" si="27"/>
        <v>4</v>
      </c>
      <c r="AH21" s="59">
        <f t="shared" si="28"/>
        <v>0</v>
      </c>
      <c r="AI21" s="59">
        <f t="shared" si="29"/>
        <v>0</v>
      </c>
      <c r="AJ21" s="59">
        <f t="shared" si="30"/>
        <v>0</v>
      </c>
      <c r="AK21" s="59">
        <f t="shared" si="31"/>
        <v>0</v>
      </c>
    </row>
    <row r="22" spans="1:37" ht="15" customHeight="1" thickBot="1" x14ac:dyDescent="0.25">
      <c r="A22" s="72" t="s">
        <v>120</v>
      </c>
      <c r="B22" s="60">
        <v>17</v>
      </c>
      <c r="C22" s="60">
        <v>3</v>
      </c>
      <c r="D22" s="60">
        <v>96</v>
      </c>
      <c r="E22" s="60">
        <v>511</v>
      </c>
      <c r="F22" s="60">
        <v>8</v>
      </c>
      <c r="G22" s="60">
        <v>304</v>
      </c>
      <c r="H22" s="60">
        <v>190</v>
      </c>
      <c r="I22" s="60">
        <v>115</v>
      </c>
      <c r="J22" s="60">
        <v>217</v>
      </c>
      <c r="K22" s="60">
        <v>4</v>
      </c>
      <c r="L22" s="60">
        <v>378</v>
      </c>
      <c r="M22" s="60">
        <v>50</v>
      </c>
      <c r="N22" s="60">
        <v>12</v>
      </c>
      <c r="O22" s="60">
        <v>117</v>
      </c>
      <c r="P22" s="60">
        <v>133</v>
      </c>
      <c r="Q22" s="192">
        <f t="shared" si="1"/>
        <v>2155</v>
      </c>
      <c r="S22" s="207" t="s">
        <v>95</v>
      </c>
      <c r="T22" s="59">
        <v>298</v>
      </c>
      <c r="W22" s="59">
        <f t="shared" si="17"/>
        <v>17</v>
      </c>
      <c r="X22" s="59">
        <f t="shared" si="18"/>
        <v>3</v>
      </c>
      <c r="Y22" s="59">
        <f t="shared" si="19"/>
        <v>96</v>
      </c>
      <c r="Z22" s="59">
        <f t="shared" si="20"/>
        <v>511</v>
      </c>
      <c r="AA22" s="59">
        <f t="shared" si="21"/>
        <v>8</v>
      </c>
      <c r="AB22" s="59">
        <f t="shared" si="22"/>
        <v>304</v>
      </c>
      <c r="AC22" s="59">
        <f t="shared" si="23"/>
        <v>190</v>
      </c>
      <c r="AD22" s="59">
        <f t="shared" si="24"/>
        <v>115</v>
      </c>
      <c r="AE22" s="59">
        <f t="shared" si="25"/>
        <v>217</v>
      </c>
      <c r="AF22" s="59">
        <f t="shared" si="26"/>
        <v>4</v>
      </c>
      <c r="AG22" s="59">
        <f t="shared" si="27"/>
        <v>378</v>
      </c>
      <c r="AH22" s="59">
        <f t="shared" si="28"/>
        <v>50</v>
      </c>
      <c r="AI22" s="59">
        <f t="shared" si="29"/>
        <v>12</v>
      </c>
      <c r="AJ22" s="59">
        <f t="shared" si="30"/>
        <v>117</v>
      </c>
      <c r="AK22" s="59">
        <f t="shared" si="31"/>
        <v>133</v>
      </c>
    </row>
    <row r="23" spans="1:37" ht="9.75" customHeight="1" thickBot="1" x14ac:dyDescent="0.25">
      <c r="A23" s="73" t="s">
        <v>58</v>
      </c>
      <c r="B23" s="96">
        <v>0</v>
      </c>
      <c r="C23" s="96">
        <v>0</v>
      </c>
      <c r="D23" s="96">
        <v>15</v>
      </c>
      <c r="E23" s="96">
        <v>0</v>
      </c>
      <c r="F23" s="96">
        <v>0</v>
      </c>
      <c r="G23" s="96">
        <v>0</v>
      </c>
      <c r="H23" s="96">
        <v>3</v>
      </c>
      <c r="I23" s="96">
        <v>0</v>
      </c>
      <c r="J23" s="96">
        <v>0</v>
      </c>
      <c r="K23" s="96">
        <v>0</v>
      </c>
      <c r="L23" s="96">
        <v>1</v>
      </c>
      <c r="M23" s="96">
        <v>0</v>
      </c>
      <c r="N23" s="96">
        <v>0</v>
      </c>
      <c r="O23" s="96">
        <v>1</v>
      </c>
      <c r="P23" s="96">
        <v>1</v>
      </c>
      <c r="Q23" s="191">
        <f t="shared" si="1"/>
        <v>21</v>
      </c>
      <c r="S23" s="207" t="s">
        <v>96</v>
      </c>
      <c r="T23" s="59">
        <v>199</v>
      </c>
      <c r="W23" s="59">
        <f t="shared" si="17"/>
        <v>0</v>
      </c>
      <c r="X23" s="59">
        <f t="shared" si="18"/>
        <v>0</v>
      </c>
      <c r="Y23" s="59">
        <f t="shared" si="19"/>
        <v>15</v>
      </c>
      <c r="Z23" s="59">
        <f t="shared" si="20"/>
        <v>0</v>
      </c>
      <c r="AA23" s="59">
        <f t="shared" si="21"/>
        <v>0</v>
      </c>
      <c r="AB23" s="59">
        <f t="shared" si="22"/>
        <v>0</v>
      </c>
      <c r="AC23" s="59">
        <f t="shared" si="23"/>
        <v>3</v>
      </c>
      <c r="AD23" s="59">
        <f t="shared" si="24"/>
        <v>0</v>
      </c>
      <c r="AE23" s="59">
        <f t="shared" si="25"/>
        <v>0</v>
      </c>
      <c r="AF23" s="59">
        <f t="shared" si="26"/>
        <v>0</v>
      </c>
      <c r="AG23" s="59">
        <f t="shared" si="27"/>
        <v>1</v>
      </c>
      <c r="AH23" s="59">
        <f t="shared" si="28"/>
        <v>0</v>
      </c>
      <c r="AI23" s="59">
        <f t="shared" si="29"/>
        <v>0</v>
      </c>
      <c r="AJ23" s="59">
        <f t="shared" si="30"/>
        <v>1</v>
      </c>
      <c r="AK23" s="59">
        <f t="shared" si="31"/>
        <v>1</v>
      </c>
    </row>
    <row r="24" spans="1:37" ht="9.75" customHeight="1" thickBot="1" x14ac:dyDescent="0.25">
      <c r="A24" s="72" t="s">
        <v>55</v>
      </c>
      <c r="B24" s="60">
        <v>0</v>
      </c>
      <c r="C24" s="60">
        <v>0</v>
      </c>
      <c r="D24" s="60">
        <v>2</v>
      </c>
      <c r="E24" s="60">
        <v>5</v>
      </c>
      <c r="F24" s="60">
        <v>0</v>
      </c>
      <c r="G24" s="60">
        <v>0</v>
      </c>
      <c r="H24" s="60">
        <v>0</v>
      </c>
      <c r="I24" s="60">
        <v>1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0">
        <v>0</v>
      </c>
      <c r="Q24" s="192">
        <f t="shared" si="1"/>
        <v>9</v>
      </c>
      <c r="S24" s="207" t="s">
        <v>101</v>
      </c>
      <c r="T24" s="59">
        <v>194</v>
      </c>
      <c r="W24" s="59">
        <f t="shared" si="17"/>
        <v>0</v>
      </c>
      <c r="X24" s="59">
        <f t="shared" si="18"/>
        <v>0</v>
      </c>
      <c r="Y24" s="59">
        <f t="shared" si="19"/>
        <v>2</v>
      </c>
      <c r="Z24" s="59">
        <f t="shared" si="20"/>
        <v>5</v>
      </c>
      <c r="AA24" s="59">
        <f t="shared" si="21"/>
        <v>0</v>
      </c>
      <c r="AB24" s="59">
        <f t="shared" si="22"/>
        <v>0</v>
      </c>
      <c r="AC24" s="59">
        <f t="shared" si="23"/>
        <v>0</v>
      </c>
      <c r="AD24" s="59">
        <f t="shared" si="24"/>
        <v>1</v>
      </c>
      <c r="AE24" s="59">
        <f t="shared" si="25"/>
        <v>0</v>
      </c>
      <c r="AF24" s="59">
        <f t="shared" si="26"/>
        <v>0</v>
      </c>
      <c r="AG24" s="59">
        <f t="shared" si="27"/>
        <v>1</v>
      </c>
      <c r="AH24" s="59">
        <f t="shared" si="28"/>
        <v>0</v>
      </c>
      <c r="AI24" s="59">
        <f t="shared" si="29"/>
        <v>0</v>
      </c>
      <c r="AJ24" s="59">
        <f t="shared" si="30"/>
        <v>0</v>
      </c>
      <c r="AK24" s="59">
        <f t="shared" si="31"/>
        <v>0</v>
      </c>
    </row>
    <row r="25" spans="1:37" ht="13.5" thickBot="1" x14ac:dyDescent="0.25">
      <c r="A25" s="73" t="s">
        <v>178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191">
        <f t="shared" si="1"/>
        <v>0</v>
      </c>
      <c r="S25" s="207" t="s">
        <v>97</v>
      </c>
      <c r="T25" s="59">
        <v>131</v>
      </c>
      <c r="W25" s="59">
        <f t="shared" si="17"/>
        <v>0</v>
      </c>
      <c r="X25" s="59">
        <f t="shared" si="18"/>
        <v>0</v>
      </c>
      <c r="Y25" s="59">
        <f t="shared" si="19"/>
        <v>0</v>
      </c>
      <c r="Z25" s="59">
        <f t="shared" si="20"/>
        <v>0</v>
      </c>
      <c r="AA25" s="59">
        <f t="shared" si="21"/>
        <v>0</v>
      </c>
      <c r="AB25" s="59">
        <f t="shared" si="22"/>
        <v>0</v>
      </c>
      <c r="AC25" s="59">
        <f t="shared" si="23"/>
        <v>0</v>
      </c>
      <c r="AD25" s="59">
        <f t="shared" si="24"/>
        <v>0</v>
      </c>
      <c r="AE25" s="59">
        <f t="shared" si="25"/>
        <v>0</v>
      </c>
      <c r="AF25" s="59">
        <f t="shared" si="26"/>
        <v>0</v>
      </c>
      <c r="AG25" s="59">
        <f t="shared" si="27"/>
        <v>0</v>
      </c>
      <c r="AH25" s="59">
        <f t="shared" si="28"/>
        <v>0</v>
      </c>
      <c r="AI25" s="59">
        <f t="shared" si="29"/>
        <v>0</v>
      </c>
      <c r="AJ25" s="59">
        <f t="shared" si="30"/>
        <v>0</v>
      </c>
      <c r="AK25" s="59">
        <f t="shared" si="31"/>
        <v>0</v>
      </c>
    </row>
    <row r="26" spans="1:37" ht="9.75" customHeight="1" thickBot="1" x14ac:dyDescent="0.25">
      <c r="A26" s="72" t="s">
        <v>53</v>
      </c>
      <c r="B26" s="60">
        <v>0</v>
      </c>
      <c r="C26" s="60">
        <v>0</v>
      </c>
      <c r="D26" s="60">
        <v>5</v>
      </c>
      <c r="E26" s="60">
        <v>0</v>
      </c>
      <c r="F26" s="60">
        <v>0</v>
      </c>
      <c r="G26" s="60">
        <v>2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192">
        <f t="shared" si="1"/>
        <v>8</v>
      </c>
      <c r="S26" s="207" t="s">
        <v>219</v>
      </c>
      <c r="T26" s="59">
        <v>122</v>
      </c>
      <c r="W26" s="59">
        <f t="shared" si="17"/>
        <v>0</v>
      </c>
      <c r="X26" s="59">
        <f t="shared" si="18"/>
        <v>0</v>
      </c>
      <c r="Y26" s="59">
        <f t="shared" si="19"/>
        <v>5</v>
      </c>
      <c r="Z26" s="59">
        <f t="shared" si="20"/>
        <v>0</v>
      </c>
      <c r="AA26" s="59">
        <f t="shared" si="21"/>
        <v>0</v>
      </c>
      <c r="AB26" s="59">
        <f t="shared" si="22"/>
        <v>2</v>
      </c>
      <c r="AC26" s="59">
        <f t="shared" si="23"/>
        <v>0</v>
      </c>
      <c r="AD26" s="59">
        <f t="shared" si="24"/>
        <v>0</v>
      </c>
      <c r="AE26" s="59">
        <f t="shared" si="25"/>
        <v>0</v>
      </c>
      <c r="AF26" s="59">
        <f t="shared" si="26"/>
        <v>0</v>
      </c>
      <c r="AG26" s="59">
        <f t="shared" si="27"/>
        <v>0</v>
      </c>
      <c r="AH26" s="59">
        <f t="shared" si="28"/>
        <v>0</v>
      </c>
      <c r="AI26" s="59">
        <f t="shared" si="29"/>
        <v>0</v>
      </c>
      <c r="AJ26" s="59">
        <f t="shared" si="30"/>
        <v>0</v>
      </c>
      <c r="AK26" s="59">
        <f t="shared" si="31"/>
        <v>1</v>
      </c>
    </row>
    <row r="27" spans="1:37" ht="9.75" customHeight="1" thickBot="1" x14ac:dyDescent="0.25">
      <c r="A27" s="73" t="s">
        <v>50</v>
      </c>
      <c r="B27" s="96">
        <v>0</v>
      </c>
      <c r="C27" s="96">
        <v>0</v>
      </c>
      <c r="D27" s="96">
        <v>1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191">
        <f t="shared" si="1"/>
        <v>1</v>
      </c>
      <c r="S27" s="207" t="s">
        <v>220</v>
      </c>
      <c r="T27" s="59">
        <v>70</v>
      </c>
      <c r="W27" s="59">
        <f t="shared" si="17"/>
        <v>0</v>
      </c>
      <c r="X27" s="59">
        <f t="shared" si="18"/>
        <v>0</v>
      </c>
      <c r="Y27" s="59">
        <f t="shared" si="19"/>
        <v>1</v>
      </c>
      <c r="Z27" s="59">
        <f t="shared" si="20"/>
        <v>0</v>
      </c>
      <c r="AA27" s="59">
        <f t="shared" si="21"/>
        <v>0</v>
      </c>
      <c r="AB27" s="59">
        <f t="shared" si="22"/>
        <v>0</v>
      </c>
      <c r="AC27" s="59">
        <f t="shared" si="23"/>
        <v>0</v>
      </c>
      <c r="AD27" s="59">
        <f t="shared" si="24"/>
        <v>0</v>
      </c>
      <c r="AE27" s="59">
        <f t="shared" si="25"/>
        <v>0</v>
      </c>
      <c r="AF27" s="59">
        <f t="shared" si="26"/>
        <v>0</v>
      </c>
      <c r="AG27" s="59">
        <f t="shared" si="27"/>
        <v>0</v>
      </c>
      <c r="AH27" s="59">
        <f t="shared" si="28"/>
        <v>0</v>
      </c>
      <c r="AI27" s="59">
        <f t="shared" si="29"/>
        <v>0</v>
      </c>
      <c r="AJ27" s="59">
        <f t="shared" si="30"/>
        <v>0</v>
      </c>
      <c r="AK27" s="59">
        <f t="shared" si="31"/>
        <v>0</v>
      </c>
    </row>
    <row r="28" spans="1:37" ht="9.75" customHeight="1" thickBot="1" x14ac:dyDescent="0.25">
      <c r="A28" s="72" t="s">
        <v>51</v>
      </c>
      <c r="B28" s="60">
        <v>5</v>
      </c>
      <c r="C28" s="60">
        <v>4</v>
      </c>
      <c r="D28" s="60">
        <v>1</v>
      </c>
      <c r="E28" s="60">
        <v>42</v>
      </c>
      <c r="F28" s="60">
        <v>0</v>
      </c>
      <c r="G28" s="60">
        <v>24</v>
      </c>
      <c r="H28" s="60">
        <v>32</v>
      </c>
      <c r="I28" s="60">
        <v>0</v>
      </c>
      <c r="J28" s="60">
        <v>14</v>
      </c>
      <c r="K28" s="60">
        <v>0</v>
      </c>
      <c r="L28" s="60">
        <v>30</v>
      </c>
      <c r="M28" s="60">
        <v>1</v>
      </c>
      <c r="N28" s="60">
        <v>1</v>
      </c>
      <c r="O28" s="60">
        <v>0</v>
      </c>
      <c r="P28" s="60">
        <v>8</v>
      </c>
      <c r="Q28" s="192">
        <f t="shared" si="1"/>
        <v>162</v>
      </c>
      <c r="S28" s="207" t="s">
        <v>201</v>
      </c>
      <c r="T28" s="59">
        <v>30</v>
      </c>
      <c r="W28" s="59">
        <f t="shared" si="17"/>
        <v>5</v>
      </c>
      <c r="X28" s="59">
        <f t="shared" si="18"/>
        <v>4</v>
      </c>
      <c r="Y28" s="59">
        <f t="shared" si="19"/>
        <v>1</v>
      </c>
      <c r="Z28" s="59">
        <f t="shared" si="20"/>
        <v>42</v>
      </c>
      <c r="AA28" s="59">
        <f t="shared" si="21"/>
        <v>0</v>
      </c>
      <c r="AB28" s="59">
        <f t="shared" si="22"/>
        <v>24</v>
      </c>
      <c r="AC28" s="59">
        <f t="shared" si="23"/>
        <v>32</v>
      </c>
      <c r="AD28" s="59">
        <f t="shared" si="24"/>
        <v>0</v>
      </c>
      <c r="AE28" s="59">
        <f t="shared" si="25"/>
        <v>14</v>
      </c>
      <c r="AF28" s="59">
        <f t="shared" si="26"/>
        <v>0</v>
      </c>
      <c r="AG28" s="59">
        <f t="shared" si="27"/>
        <v>30</v>
      </c>
      <c r="AH28" s="59">
        <f t="shared" si="28"/>
        <v>1</v>
      </c>
      <c r="AI28" s="59">
        <f t="shared" si="29"/>
        <v>1</v>
      </c>
      <c r="AJ28" s="59">
        <f t="shared" si="30"/>
        <v>0</v>
      </c>
      <c r="AK28" s="59">
        <f t="shared" si="31"/>
        <v>8</v>
      </c>
    </row>
    <row r="29" spans="1:37" ht="9.75" customHeight="1" thickBot="1" x14ac:dyDescent="0.25">
      <c r="A29" s="73" t="s">
        <v>172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v>2</v>
      </c>
      <c r="H29" s="96">
        <v>0</v>
      </c>
      <c r="I29" s="96">
        <v>0</v>
      </c>
      <c r="J29" s="96">
        <v>1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191">
        <f t="shared" si="1"/>
        <v>3</v>
      </c>
      <c r="S29" s="207" t="s">
        <v>113</v>
      </c>
      <c r="T29" s="59">
        <v>16</v>
      </c>
      <c r="W29" s="59">
        <f t="shared" si="17"/>
        <v>0</v>
      </c>
      <c r="X29" s="59">
        <f t="shared" si="18"/>
        <v>0</v>
      </c>
      <c r="Y29" s="59">
        <f t="shared" si="19"/>
        <v>0</v>
      </c>
      <c r="Z29" s="59">
        <f t="shared" si="20"/>
        <v>0</v>
      </c>
      <c r="AA29" s="59">
        <f t="shared" si="21"/>
        <v>0</v>
      </c>
      <c r="AB29" s="59">
        <f t="shared" si="22"/>
        <v>2</v>
      </c>
      <c r="AC29" s="59">
        <f t="shared" si="23"/>
        <v>0</v>
      </c>
      <c r="AD29" s="59">
        <f t="shared" si="24"/>
        <v>0</v>
      </c>
      <c r="AE29" s="59">
        <f t="shared" si="25"/>
        <v>1</v>
      </c>
      <c r="AF29" s="59">
        <f t="shared" si="26"/>
        <v>0</v>
      </c>
      <c r="AG29" s="59">
        <f t="shared" si="27"/>
        <v>0</v>
      </c>
      <c r="AH29" s="59">
        <f t="shared" si="28"/>
        <v>0</v>
      </c>
      <c r="AI29" s="59">
        <f t="shared" si="29"/>
        <v>0</v>
      </c>
      <c r="AJ29" s="59">
        <f t="shared" si="30"/>
        <v>0</v>
      </c>
      <c r="AK29" s="59">
        <f t="shared" si="31"/>
        <v>0</v>
      </c>
    </row>
    <row r="30" spans="1:37" ht="9.75" customHeight="1" thickBot="1" x14ac:dyDescent="0.25">
      <c r="A30" s="72" t="s">
        <v>171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192">
        <f t="shared" si="1"/>
        <v>0</v>
      </c>
      <c r="S30" s="207" t="s">
        <v>253</v>
      </c>
      <c r="T30" s="59">
        <v>15</v>
      </c>
      <c r="W30" s="59">
        <f t="shared" si="17"/>
        <v>0</v>
      </c>
      <c r="X30" s="59">
        <f t="shared" si="18"/>
        <v>0</v>
      </c>
      <c r="Y30" s="59">
        <f t="shared" si="19"/>
        <v>0</v>
      </c>
      <c r="Z30" s="59">
        <f t="shared" si="20"/>
        <v>0</v>
      </c>
      <c r="AA30" s="59">
        <f t="shared" si="21"/>
        <v>0</v>
      </c>
      <c r="AB30" s="59">
        <f t="shared" si="22"/>
        <v>0</v>
      </c>
      <c r="AC30" s="59">
        <f t="shared" si="23"/>
        <v>0</v>
      </c>
      <c r="AD30" s="59">
        <f t="shared" si="24"/>
        <v>0</v>
      </c>
      <c r="AE30" s="59">
        <f t="shared" si="25"/>
        <v>0</v>
      </c>
      <c r="AF30" s="59">
        <f t="shared" si="26"/>
        <v>0</v>
      </c>
      <c r="AG30" s="59">
        <f t="shared" si="27"/>
        <v>0</v>
      </c>
      <c r="AH30" s="59">
        <f t="shared" si="28"/>
        <v>0</v>
      </c>
      <c r="AI30" s="59">
        <f t="shared" si="29"/>
        <v>0</v>
      </c>
      <c r="AJ30" s="59">
        <f t="shared" si="30"/>
        <v>0</v>
      </c>
      <c r="AK30" s="59">
        <f t="shared" si="31"/>
        <v>0</v>
      </c>
    </row>
    <row r="31" spans="1:37" ht="9.75" customHeight="1" thickBot="1" x14ac:dyDescent="0.25">
      <c r="A31" s="73" t="s">
        <v>49</v>
      </c>
      <c r="B31" s="96">
        <v>0</v>
      </c>
      <c r="C31" s="96">
        <v>0</v>
      </c>
      <c r="D31" s="96">
        <v>2</v>
      </c>
      <c r="E31" s="96">
        <v>0</v>
      </c>
      <c r="F31" s="96">
        <v>0</v>
      </c>
      <c r="G31" s="96">
        <v>0</v>
      </c>
      <c r="H31" s="96">
        <v>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4</v>
      </c>
      <c r="P31" s="96">
        <v>0</v>
      </c>
      <c r="Q31" s="191">
        <f t="shared" si="1"/>
        <v>7</v>
      </c>
      <c r="S31" s="207" t="s">
        <v>225</v>
      </c>
      <c r="T31" s="59">
        <v>8</v>
      </c>
      <c r="W31" s="59">
        <f t="shared" si="17"/>
        <v>0</v>
      </c>
      <c r="X31" s="59">
        <f t="shared" si="18"/>
        <v>0</v>
      </c>
      <c r="Y31" s="59">
        <f t="shared" si="19"/>
        <v>2</v>
      </c>
      <c r="Z31" s="59">
        <f t="shared" si="20"/>
        <v>0</v>
      </c>
      <c r="AA31" s="59">
        <f t="shared" si="21"/>
        <v>0</v>
      </c>
      <c r="AB31" s="59">
        <f t="shared" si="22"/>
        <v>0</v>
      </c>
      <c r="AC31" s="59">
        <f t="shared" si="23"/>
        <v>1</v>
      </c>
      <c r="AD31" s="59">
        <f t="shared" si="24"/>
        <v>0</v>
      </c>
      <c r="AE31" s="59">
        <f t="shared" si="25"/>
        <v>0</v>
      </c>
      <c r="AF31" s="59">
        <f t="shared" si="26"/>
        <v>0</v>
      </c>
      <c r="AG31" s="59">
        <f t="shared" si="27"/>
        <v>0</v>
      </c>
      <c r="AH31" s="59">
        <f t="shared" si="28"/>
        <v>0</v>
      </c>
      <c r="AI31" s="59">
        <f t="shared" si="29"/>
        <v>0</v>
      </c>
      <c r="AJ31" s="59">
        <f t="shared" si="30"/>
        <v>4</v>
      </c>
      <c r="AK31" s="59">
        <f t="shared" si="31"/>
        <v>0</v>
      </c>
    </row>
    <row r="32" spans="1:37" ht="9.75" customHeight="1" thickBot="1" x14ac:dyDescent="0.25">
      <c r="A32" s="72" t="s">
        <v>156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192">
        <f t="shared" si="1"/>
        <v>0</v>
      </c>
      <c r="S32" s="207" t="s">
        <v>254</v>
      </c>
      <c r="T32" s="59">
        <v>6</v>
      </c>
      <c r="W32" s="59">
        <f t="shared" si="17"/>
        <v>0</v>
      </c>
      <c r="X32" s="59">
        <f t="shared" si="18"/>
        <v>0</v>
      </c>
      <c r="Y32" s="59">
        <f t="shared" si="19"/>
        <v>0</v>
      </c>
      <c r="Z32" s="59">
        <f t="shared" si="20"/>
        <v>0</v>
      </c>
      <c r="AA32" s="59">
        <f t="shared" si="21"/>
        <v>0</v>
      </c>
      <c r="AB32" s="59">
        <f t="shared" si="22"/>
        <v>0</v>
      </c>
      <c r="AC32" s="59">
        <f t="shared" si="23"/>
        <v>0</v>
      </c>
      <c r="AD32" s="59">
        <f t="shared" si="24"/>
        <v>0</v>
      </c>
      <c r="AE32" s="59">
        <f t="shared" si="25"/>
        <v>0</v>
      </c>
      <c r="AF32" s="59">
        <f t="shared" si="26"/>
        <v>0</v>
      </c>
      <c r="AG32" s="59">
        <f t="shared" si="27"/>
        <v>0</v>
      </c>
      <c r="AH32" s="59">
        <f t="shared" si="28"/>
        <v>0</v>
      </c>
      <c r="AI32" s="59">
        <f t="shared" si="29"/>
        <v>0</v>
      </c>
      <c r="AJ32" s="59">
        <f t="shared" si="30"/>
        <v>0</v>
      </c>
      <c r="AK32" s="59">
        <f t="shared" si="31"/>
        <v>0</v>
      </c>
    </row>
    <row r="33" spans="1:37" ht="9.75" customHeight="1" thickBot="1" x14ac:dyDescent="0.25">
      <c r="A33" s="73" t="s">
        <v>60</v>
      </c>
      <c r="B33" s="96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191">
        <f t="shared" si="1"/>
        <v>0</v>
      </c>
      <c r="W33" s="59">
        <f t="shared" si="17"/>
        <v>0</v>
      </c>
      <c r="X33" s="59">
        <f t="shared" si="18"/>
        <v>0</v>
      </c>
      <c r="Y33" s="59">
        <f t="shared" si="19"/>
        <v>0</v>
      </c>
      <c r="Z33" s="59">
        <f t="shared" si="20"/>
        <v>0</v>
      </c>
      <c r="AA33" s="59">
        <f t="shared" si="21"/>
        <v>0</v>
      </c>
      <c r="AB33" s="59">
        <f t="shared" si="22"/>
        <v>0</v>
      </c>
      <c r="AC33" s="59">
        <f t="shared" si="23"/>
        <v>0</v>
      </c>
      <c r="AD33" s="59">
        <f t="shared" si="24"/>
        <v>0</v>
      </c>
      <c r="AE33" s="59">
        <f t="shared" si="25"/>
        <v>0</v>
      </c>
      <c r="AF33" s="59">
        <f t="shared" si="26"/>
        <v>0</v>
      </c>
      <c r="AG33" s="59">
        <f t="shared" si="27"/>
        <v>0</v>
      </c>
      <c r="AH33" s="59">
        <f t="shared" si="28"/>
        <v>0</v>
      </c>
      <c r="AI33" s="59">
        <f t="shared" si="29"/>
        <v>0</v>
      </c>
      <c r="AJ33" s="59">
        <f t="shared" si="30"/>
        <v>0</v>
      </c>
      <c r="AK33" s="59">
        <f t="shared" si="31"/>
        <v>0</v>
      </c>
    </row>
    <row r="34" spans="1:37" ht="18" customHeight="1" thickBot="1" x14ac:dyDescent="0.25">
      <c r="A34" s="207" t="s">
        <v>0</v>
      </c>
      <c r="B34" s="208">
        <f t="shared" ref="B34:P34" si="33">SUM(B8:B33)</f>
        <v>30</v>
      </c>
      <c r="C34" s="209">
        <f t="shared" si="33"/>
        <v>8</v>
      </c>
      <c r="D34" s="209">
        <f t="shared" si="33"/>
        <v>194</v>
      </c>
      <c r="E34" s="209">
        <f t="shared" si="33"/>
        <v>712</v>
      </c>
      <c r="F34" s="209">
        <f t="shared" si="33"/>
        <v>16</v>
      </c>
      <c r="G34" s="209">
        <f t="shared" si="33"/>
        <v>379</v>
      </c>
      <c r="H34" s="209">
        <f t="shared" si="33"/>
        <v>298</v>
      </c>
      <c r="I34" s="209">
        <f t="shared" si="33"/>
        <v>122</v>
      </c>
      <c r="J34" s="209">
        <f t="shared" si="33"/>
        <v>341</v>
      </c>
      <c r="K34" s="209">
        <f>SUM(K8:K33)</f>
        <v>6</v>
      </c>
      <c r="L34" s="209">
        <f>SUM(L8:L33)</f>
        <v>520</v>
      </c>
      <c r="M34" s="209">
        <f>SUM(M8:M33)</f>
        <v>70</v>
      </c>
      <c r="N34" s="209">
        <f>SUM(N8:N33)</f>
        <v>15</v>
      </c>
      <c r="O34" s="209">
        <f>SUM(O8:O33)</f>
        <v>131</v>
      </c>
      <c r="P34" s="209">
        <f t="shared" si="33"/>
        <v>199</v>
      </c>
      <c r="Q34" s="232">
        <f t="shared" si="1"/>
        <v>3041</v>
      </c>
    </row>
    <row r="35" spans="1:37" ht="13.5" customHeight="1" x14ac:dyDescent="0.2">
      <c r="A35" s="427" t="s">
        <v>184</v>
      </c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</row>
    <row r="36" spans="1:37" ht="6.75" customHeight="1" x14ac:dyDescent="0.2"/>
    <row r="37" spans="1:37" s="113" customFormat="1" ht="9" customHeight="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S37" s="59"/>
      <c r="T37" s="59"/>
      <c r="U37" s="59"/>
      <c r="V37" s="59"/>
    </row>
    <row r="38" spans="1:37" ht="11.25" customHeight="1" x14ac:dyDescent="0.2">
      <c r="S38" s="83"/>
      <c r="V38" s="113"/>
    </row>
    <row r="39" spans="1:37" ht="11.25" customHeight="1" x14ac:dyDescent="0.2">
      <c r="S39" s="83"/>
      <c r="U39" s="113"/>
    </row>
    <row r="40" spans="1:37" x14ac:dyDescent="0.2">
      <c r="S40" s="113"/>
      <c r="T40" s="113"/>
    </row>
    <row r="44" spans="1:37" x14ac:dyDescent="0.2">
      <c r="T44" s="114"/>
    </row>
    <row r="45" spans="1:37" x14ac:dyDescent="0.2">
      <c r="S45" s="94"/>
      <c r="T45" s="114"/>
    </row>
    <row r="46" spans="1:37" x14ac:dyDescent="0.2">
      <c r="S46" s="94"/>
      <c r="T46" s="114"/>
    </row>
    <row r="47" spans="1:37" x14ac:dyDescent="0.2">
      <c r="T47" s="114"/>
    </row>
    <row r="48" spans="1:37" ht="25.5" customHeight="1" x14ac:dyDescent="0.2">
      <c r="A48" s="442" t="s">
        <v>76</v>
      </c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T48" s="114"/>
      <c r="U48" s="94"/>
    </row>
    <row r="49" spans="1:21" ht="12.75" customHeight="1" x14ac:dyDescent="0.15">
      <c r="A49" s="101"/>
      <c r="C49" s="115" t="s">
        <v>93</v>
      </c>
      <c r="D49" s="115"/>
      <c r="E49" s="115"/>
      <c r="F49" s="101"/>
      <c r="G49" s="101"/>
      <c r="I49" s="115" t="s">
        <v>85</v>
      </c>
      <c r="J49" s="115"/>
      <c r="K49" s="101"/>
      <c r="L49" s="101"/>
      <c r="M49" s="101"/>
      <c r="N49" s="101"/>
      <c r="O49" s="101"/>
      <c r="T49" s="114"/>
      <c r="U49" s="94"/>
    </row>
    <row r="50" spans="1:21" x14ac:dyDescent="0.2">
      <c r="A50" s="101"/>
      <c r="C50" s="101" t="s">
        <v>92</v>
      </c>
      <c r="D50" s="101"/>
      <c r="E50" s="101"/>
      <c r="F50" s="101"/>
      <c r="G50" s="101"/>
      <c r="I50" s="101" t="s">
        <v>84</v>
      </c>
      <c r="J50" s="101"/>
      <c r="K50" s="101"/>
      <c r="L50" s="101"/>
      <c r="M50" s="101"/>
      <c r="N50" s="101"/>
      <c r="O50" s="101"/>
      <c r="T50" s="114"/>
      <c r="U50" s="94"/>
    </row>
    <row r="51" spans="1:21" ht="9" customHeight="1" x14ac:dyDescent="0.2">
      <c r="A51" s="101"/>
      <c r="C51" s="101" t="s">
        <v>91</v>
      </c>
      <c r="D51" s="101"/>
      <c r="E51" s="101"/>
      <c r="F51" s="101"/>
      <c r="G51" s="101"/>
      <c r="I51" s="101" t="s">
        <v>83</v>
      </c>
      <c r="J51" s="101"/>
      <c r="K51" s="101"/>
      <c r="L51" s="101"/>
      <c r="M51" s="101"/>
      <c r="N51" s="101"/>
      <c r="O51" s="101"/>
      <c r="T51" s="114"/>
      <c r="U51" s="94"/>
    </row>
    <row r="52" spans="1:21" ht="9" customHeight="1" x14ac:dyDescent="0.2">
      <c r="A52" s="101"/>
      <c r="C52" s="101" t="s">
        <v>90</v>
      </c>
      <c r="D52" s="101"/>
      <c r="E52" s="101"/>
      <c r="F52" s="101"/>
      <c r="G52" s="101"/>
      <c r="I52" s="101" t="s">
        <v>82</v>
      </c>
      <c r="J52" s="101"/>
      <c r="K52" s="101"/>
      <c r="L52" s="101"/>
      <c r="M52" s="101"/>
      <c r="N52" s="101"/>
      <c r="O52" s="101"/>
      <c r="S52" s="114"/>
      <c r="T52" s="94"/>
    </row>
    <row r="53" spans="1:21" ht="9" customHeight="1" x14ac:dyDescent="0.2">
      <c r="A53" s="101"/>
      <c r="C53" s="101" t="s">
        <v>89</v>
      </c>
      <c r="D53" s="101"/>
      <c r="E53" s="101"/>
      <c r="F53" s="101"/>
      <c r="G53" s="101"/>
      <c r="I53" s="101" t="s">
        <v>81</v>
      </c>
      <c r="J53" s="101"/>
      <c r="K53" s="101"/>
      <c r="L53" s="101"/>
      <c r="M53" s="101"/>
      <c r="N53" s="101"/>
      <c r="O53" s="101"/>
      <c r="S53" s="114"/>
      <c r="T53" s="94"/>
    </row>
    <row r="54" spans="1:21" ht="9" customHeight="1" x14ac:dyDescent="0.2">
      <c r="A54" s="101"/>
      <c r="C54" s="101" t="s">
        <v>88</v>
      </c>
      <c r="D54" s="101"/>
      <c r="E54" s="101"/>
      <c r="F54" s="101"/>
      <c r="G54" s="101"/>
      <c r="I54" s="101" t="s">
        <v>80</v>
      </c>
      <c r="J54" s="101"/>
      <c r="K54" s="101"/>
      <c r="L54" s="101"/>
      <c r="M54" s="101"/>
      <c r="N54" s="101"/>
      <c r="O54" s="101"/>
      <c r="S54" s="114"/>
      <c r="T54" s="94"/>
    </row>
    <row r="55" spans="1:21" ht="9" customHeight="1" x14ac:dyDescent="0.2">
      <c r="A55" s="101"/>
      <c r="C55" s="101" t="s">
        <v>87</v>
      </c>
      <c r="D55" s="101"/>
      <c r="E55" s="101"/>
      <c r="F55" s="101"/>
      <c r="G55" s="101"/>
      <c r="I55" s="101" t="s">
        <v>79</v>
      </c>
      <c r="J55" s="101"/>
      <c r="K55" s="101"/>
      <c r="L55" s="101"/>
      <c r="M55" s="101"/>
      <c r="N55" s="101"/>
      <c r="O55" s="101"/>
      <c r="S55" s="114"/>
      <c r="T55" s="94"/>
    </row>
    <row r="56" spans="1:21" ht="9" customHeight="1" x14ac:dyDescent="0.2">
      <c r="A56" s="101"/>
      <c r="C56" s="101" t="s">
        <v>86</v>
      </c>
      <c r="D56" s="101"/>
      <c r="E56" s="101"/>
      <c r="F56" s="101"/>
      <c r="G56" s="101"/>
      <c r="I56" s="101" t="s">
        <v>78</v>
      </c>
      <c r="J56" s="101"/>
      <c r="K56" s="101"/>
      <c r="L56" s="101"/>
      <c r="M56" s="101"/>
      <c r="N56" s="101"/>
      <c r="O56" s="101"/>
      <c r="T56" s="94"/>
    </row>
    <row r="57" spans="1:21" ht="9" customHeight="1" x14ac:dyDescent="0.2">
      <c r="A57" s="101"/>
      <c r="B57" s="101"/>
      <c r="E57" s="101"/>
      <c r="F57" s="101"/>
      <c r="G57" s="101"/>
      <c r="H57" s="101"/>
      <c r="I57" s="101" t="s">
        <v>227</v>
      </c>
      <c r="J57" s="101"/>
      <c r="K57" s="101"/>
      <c r="L57" s="101"/>
      <c r="M57" s="101"/>
      <c r="N57" s="101"/>
      <c r="O57" s="101"/>
      <c r="T57" s="94"/>
    </row>
    <row r="58" spans="1:21" ht="9" customHeight="1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T58" s="94"/>
    </row>
    <row r="59" spans="1:21" ht="9" customHeight="1" x14ac:dyDescent="0.2">
      <c r="A59" s="65" t="s">
        <v>32</v>
      </c>
    </row>
    <row r="60" spans="1:21" ht="9" customHeight="1" x14ac:dyDescent="0.2">
      <c r="A60" s="63"/>
      <c r="E60" s="63"/>
    </row>
    <row r="61" spans="1:21" x14ac:dyDescent="0.2">
      <c r="A61" s="63"/>
      <c r="E61" s="63"/>
    </row>
    <row r="62" spans="1:21" x14ac:dyDescent="0.2">
      <c r="A62" s="63"/>
      <c r="E62" s="63"/>
    </row>
    <row r="63" spans="1:21" x14ac:dyDescent="0.2">
      <c r="A63" s="63"/>
      <c r="E63" s="63"/>
    </row>
    <row r="64" spans="1:21" x14ac:dyDescent="0.2">
      <c r="A64" s="63"/>
      <c r="E64" s="63"/>
    </row>
    <row r="65" spans="1:19" x14ac:dyDescent="0.2">
      <c r="A65" s="63"/>
      <c r="E65" s="63"/>
    </row>
    <row r="66" spans="1:19" x14ac:dyDescent="0.2">
      <c r="E66" s="63"/>
      <c r="S66" s="114"/>
    </row>
    <row r="67" spans="1:19" x14ac:dyDescent="0.2">
      <c r="S67" s="111"/>
    </row>
    <row r="68" spans="1:19" x14ac:dyDescent="0.2">
      <c r="S68" s="111"/>
    </row>
    <row r="69" spans="1:19" x14ac:dyDescent="0.2">
      <c r="S69" s="111"/>
    </row>
    <row r="70" spans="1:19" x14ac:dyDescent="0.2">
      <c r="S70" s="111"/>
    </row>
    <row r="81" spans="19:21" ht="13.5" thickBot="1" x14ac:dyDescent="0.25">
      <c r="U81" s="83"/>
    </row>
    <row r="82" spans="19:21" ht="13.5" thickBot="1" x14ac:dyDescent="0.25">
      <c r="S82" s="112"/>
      <c r="U82" s="83"/>
    </row>
    <row r="83" spans="19:21" ht="13.5" thickBot="1" x14ac:dyDescent="0.25">
      <c r="S83" s="112"/>
      <c r="U83" s="83"/>
    </row>
    <row r="84" spans="19:21" ht="13.5" thickBot="1" x14ac:dyDescent="0.25">
      <c r="S84" s="112"/>
      <c r="U84" s="83"/>
    </row>
    <row r="85" spans="19:21" ht="13.5" thickBot="1" x14ac:dyDescent="0.25">
      <c r="S85" s="112"/>
      <c r="U85" s="83"/>
    </row>
    <row r="86" spans="19:21" ht="13.5" thickBot="1" x14ac:dyDescent="0.25">
      <c r="S86" s="112"/>
      <c r="U86" s="116"/>
    </row>
    <row r="87" spans="19:21" ht="13.5" thickBot="1" x14ac:dyDescent="0.25">
      <c r="S87" s="112"/>
      <c r="U87" s="83"/>
    </row>
    <row r="88" spans="19:21" ht="13.5" thickBot="1" x14ac:dyDescent="0.25">
      <c r="S88" s="112"/>
      <c r="U88" s="116"/>
    </row>
    <row r="89" spans="19:21" ht="13.5" thickBot="1" x14ac:dyDescent="0.25">
      <c r="S89" s="112"/>
      <c r="U89" s="116"/>
    </row>
    <row r="90" spans="19:21" ht="13.5" thickBot="1" x14ac:dyDescent="0.25">
      <c r="S90" s="112"/>
      <c r="U90" s="83"/>
    </row>
    <row r="91" spans="19:21" ht="13.5" thickBot="1" x14ac:dyDescent="0.25">
      <c r="S91" s="112"/>
      <c r="U91" s="83"/>
    </row>
    <row r="92" spans="19:21" ht="13.5" thickBot="1" x14ac:dyDescent="0.25">
      <c r="S92" s="112"/>
      <c r="U92" s="83"/>
    </row>
    <row r="93" spans="19:21" ht="13.5" thickBot="1" x14ac:dyDescent="0.25">
      <c r="S93" s="112"/>
      <c r="U93" s="83"/>
    </row>
    <row r="94" spans="19:21" ht="13.5" thickBot="1" x14ac:dyDescent="0.25">
      <c r="S94" s="112"/>
      <c r="U94" s="83"/>
    </row>
    <row r="95" spans="19:21" ht="13.5" thickBot="1" x14ac:dyDescent="0.25">
      <c r="S95" s="112"/>
      <c r="U95" s="116"/>
    </row>
    <row r="96" spans="19:21" ht="13.5" thickBot="1" x14ac:dyDescent="0.25">
      <c r="S96" s="112"/>
      <c r="U96" s="83"/>
    </row>
    <row r="97" spans="19:21" ht="13.5" thickBot="1" x14ac:dyDescent="0.25">
      <c r="S97" s="112"/>
      <c r="U97" s="83"/>
    </row>
    <row r="98" spans="19:21" ht="13.5" thickBot="1" x14ac:dyDescent="0.25">
      <c r="S98" s="112"/>
      <c r="U98" s="83"/>
    </row>
    <row r="99" spans="19:21" ht="13.5" thickBot="1" x14ac:dyDescent="0.25">
      <c r="S99" s="112"/>
      <c r="U99" s="83"/>
    </row>
    <row r="100" spans="19:21" ht="13.5" thickBot="1" x14ac:dyDescent="0.25">
      <c r="S100" s="112"/>
    </row>
  </sheetData>
  <sortState ref="S18:T32">
    <sortCondition descending="1" ref="T18:T32"/>
  </sortState>
  <mergeCells count="9">
    <mergeCell ref="A48:Q48"/>
    <mergeCell ref="A4:Q4"/>
    <mergeCell ref="A1:Q1"/>
    <mergeCell ref="A3:Q3"/>
    <mergeCell ref="A5:Q5"/>
    <mergeCell ref="A6:A7"/>
    <mergeCell ref="B6:P6"/>
    <mergeCell ref="Q6:Q7"/>
    <mergeCell ref="A35:Q35"/>
  </mergeCells>
  <printOptions horizontalCentered="1" verticalCentered="1"/>
  <pageMargins left="0" right="0" top="1.0236220472440944" bottom="0" header="0" footer="0"/>
  <pageSetup paperSize="9" scale="90" orientation="portrait" r:id="rId1"/>
  <headerFooter alignWithMargins="0"/>
  <ignoredErrors>
    <ignoredError sqref="K3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5"/>
  <sheetViews>
    <sheetView showGridLines="0" view="pageBreakPreview" zoomScale="145" zoomScaleNormal="100" zoomScaleSheetLayoutView="145" workbookViewId="0">
      <selection activeCell="J18" sqref="J18"/>
    </sheetView>
  </sheetViews>
  <sheetFormatPr baseColWidth="10" defaultColWidth="11.42578125" defaultRowHeight="12.75" x14ac:dyDescent="0.2"/>
  <cols>
    <col min="1" max="1" width="38.85546875" style="59" customWidth="1"/>
    <col min="2" max="4" width="15" style="59" customWidth="1"/>
    <col min="5" max="16384" width="11.42578125" style="59"/>
  </cols>
  <sheetData>
    <row r="1" spans="1:4" ht="15" x14ac:dyDescent="0.2">
      <c r="A1" s="414" t="s">
        <v>249</v>
      </c>
      <c r="B1" s="414"/>
      <c r="C1" s="414"/>
      <c r="D1" s="414"/>
    </row>
    <row r="2" spans="1:4" ht="15" x14ac:dyDescent="0.2">
      <c r="A2" s="67" t="s">
        <v>121</v>
      </c>
      <c r="B2" s="75"/>
      <c r="C2" s="75"/>
      <c r="D2" s="75"/>
    </row>
    <row r="3" spans="1:4" ht="15" x14ac:dyDescent="0.2">
      <c r="A3" s="416" t="s">
        <v>146</v>
      </c>
      <c r="B3" s="416"/>
      <c r="C3" s="416"/>
      <c r="D3" s="416"/>
    </row>
    <row r="4" spans="1:4" ht="15" x14ac:dyDescent="0.2">
      <c r="A4" s="433" t="s">
        <v>260</v>
      </c>
      <c r="B4" s="433"/>
      <c r="C4" s="433"/>
      <c r="D4" s="433"/>
    </row>
    <row r="5" spans="1:4" ht="13.5" customHeight="1" thickBot="1" x14ac:dyDescent="0.25">
      <c r="A5" s="489"/>
      <c r="B5" s="489"/>
      <c r="C5" s="489"/>
      <c r="D5" s="489"/>
    </row>
    <row r="6" spans="1:4" ht="13.5" thickBot="1" x14ac:dyDescent="0.25">
      <c r="A6" s="429" t="s">
        <v>127</v>
      </c>
      <c r="B6" s="431" t="s">
        <v>119</v>
      </c>
      <c r="C6" s="432"/>
      <c r="D6" s="411" t="s">
        <v>0</v>
      </c>
    </row>
    <row r="7" spans="1:4" ht="13.5" thickBot="1" x14ac:dyDescent="0.25">
      <c r="A7" s="430"/>
      <c r="B7" s="241" t="s">
        <v>117</v>
      </c>
      <c r="C7" s="241" t="s">
        <v>118</v>
      </c>
      <c r="D7" s="415"/>
    </row>
    <row r="8" spans="1:4" x14ac:dyDescent="0.2">
      <c r="A8" s="105" t="s">
        <v>228</v>
      </c>
      <c r="B8" s="106">
        <v>43</v>
      </c>
      <c r="C8" s="107">
        <v>9</v>
      </c>
      <c r="D8" s="189">
        <f t="shared" ref="D8" si="0">SUM(B8:C8)</f>
        <v>52</v>
      </c>
    </row>
    <row r="9" spans="1:4" x14ac:dyDescent="0.2">
      <c r="A9" s="171" t="s">
        <v>261</v>
      </c>
      <c r="B9" s="352">
        <v>18</v>
      </c>
      <c r="C9" s="353">
        <v>0</v>
      </c>
      <c r="D9" s="354">
        <f t="shared" ref="D9" si="1">SUM(B9:C9)</f>
        <v>18</v>
      </c>
    </row>
    <row r="10" spans="1:4" x14ac:dyDescent="0.2">
      <c r="A10" s="378" t="s">
        <v>265</v>
      </c>
      <c r="B10" s="379">
        <v>14</v>
      </c>
      <c r="C10" s="380">
        <v>1</v>
      </c>
      <c r="D10" s="381">
        <f t="shared" ref="D10" si="2">SUM(B10:C10)</f>
        <v>15</v>
      </c>
    </row>
    <row r="11" spans="1:4" x14ac:dyDescent="0.2">
      <c r="A11" s="171" t="s">
        <v>266</v>
      </c>
      <c r="B11" s="352">
        <v>15</v>
      </c>
      <c r="C11" s="353">
        <v>0</v>
      </c>
      <c r="D11" s="354">
        <f t="shared" ref="D11" si="3">SUM(B11:C11)</f>
        <v>15</v>
      </c>
    </row>
    <row r="12" spans="1:4" x14ac:dyDescent="0.2">
      <c r="A12" s="378" t="s">
        <v>267</v>
      </c>
      <c r="B12" s="379">
        <v>25</v>
      </c>
      <c r="C12" s="380">
        <v>2</v>
      </c>
      <c r="D12" s="381">
        <f t="shared" ref="D12" si="4">SUM(B12:C12)</f>
        <v>27</v>
      </c>
    </row>
    <row r="13" spans="1:4" x14ac:dyDescent="0.2">
      <c r="A13" s="171" t="s">
        <v>268</v>
      </c>
      <c r="B13" s="352">
        <v>15</v>
      </c>
      <c r="C13" s="353">
        <v>0</v>
      </c>
      <c r="D13" s="354">
        <f t="shared" ref="D13" si="5">SUM(B13:C13)</f>
        <v>15</v>
      </c>
    </row>
    <row r="14" spans="1:4" x14ac:dyDescent="0.2">
      <c r="A14" s="378" t="s">
        <v>269</v>
      </c>
      <c r="B14" s="379">
        <v>13</v>
      </c>
      <c r="C14" s="380">
        <v>1</v>
      </c>
      <c r="D14" s="381">
        <f t="shared" ref="D14:D17" si="6">SUM(B14:C14)</f>
        <v>14</v>
      </c>
    </row>
    <row r="15" spans="1:4" x14ac:dyDescent="0.2">
      <c r="A15" s="171" t="s">
        <v>270</v>
      </c>
      <c r="B15" s="352">
        <v>14</v>
      </c>
      <c r="C15" s="353">
        <v>2</v>
      </c>
      <c r="D15" s="354">
        <f t="shared" ref="D15:D16" si="7">SUM(B15:C15)</f>
        <v>16</v>
      </c>
    </row>
    <row r="16" spans="1:4" x14ac:dyDescent="0.2">
      <c r="A16" s="378" t="s">
        <v>271</v>
      </c>
      <c r="B16" s="379">
        <v>13</v>
      </c>
      <c r="C16" s="380">
        <v>1</v>
      </c>
      <c r="D16" s="381">
        <f t="shared" si="7"/>
        <v>14</v>
      </c>
    </row>
    <row r="17" spans="1:8" ht="13.5" thickBot="1" x14ac:dyDescent="0.25">
      <c r="A17" s="171" t="s">
        <v>272</v>
      </c>
      <c r="B17" s="401">
        <v>14</v>
      </c>
      <c r="C17" s="402">
        <v>0</v>
      </c>
      <c r="D17" s="403">
        <f t="shared" si="6"/>
        <v>14</v>
      </c>
    </row>
    <row r="18" spans="1:8" s="108" customFormat="1" ht="18" customHeight="1" thickBot="1" x14ac:dyDescent="0.25">
      <c r="A18" s="207" t="s">
        <v>2</v>
      </c>
      <c r="B18" s="227">
        <f>SUM(B8:B17)</f>
        <v>184</v>
      </c>
      <c r="C18" s="227">
        <f>SUM(C8:C17)</f>
        <v>16</v>
      </c>
      <c r="D18" s="228">
        <f>SUM(D8:D17)</f>
        <v>200</v>
      </c>
      <c r="G18" s="109"/>
      <c r="H18" s="109"/>
    </row>
    <row r="19" spans="1:8" ht="6" customHeight="1" x14ac:dyDescent="0.2"/>
    <row r="20" spans="1:8" ht="15.75" customHeight="1" x14ac:dyDescent="0.2">
      <c r="A20" s="110" t="s">
        <v>32</v>
      </c>
    </row>
    <row r="21" spans="1:8" ht="15.75" customHeight="1" x14ac:dyDescent="0.2"/>
    <row r="22" spans="1:8" ht="24.95" customHeight="1" x14ac:dyDescent="0.2"/>
    <row r="23" spans="1:8" ht="24.95" customHeight="1" x14ac:dyDescent="0.2"/>
    <row r="24" spans="1:8" ht="24.95" customHeight="1" x14ac:dyDescent="0.2"/>
    <row r="25" spans="1:8" ht="24.95" customHeight="1" x14ac:dyDescent="0.2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79"/>
  <sheetViews>
    <sheetView showGridLines="0" view="pageBreakPreview" zoomScale="130" zoomScaleNormal="100" zoomScaleSheetLayoutView="130" workbookViewId="0">
      <selection activeCell="J18" sqref="J18"/>
    </sheetView>
  </sheetViews>
  <sheetFormatPr baseColWidth="10" defaultColWidth="11.42578125" defaultRowHeight="12.75" x14ac:dyDescent="0.2"/>
  <cols>
    <col min="1" max="1" width="29.28515625" style="59" customWidth="1"/>
    <col min="2" max="10" width="7" style="59" customWidth="1"/>
    <col min="11" max="11" width="7.7109375" style="59" customWidth="1"/>
    <col min="12" max="12" width="11.42578125" style="59"/>
    <col min="13" max="13" width="11.7109375" style="59" customWidth="1"/>
    <col min="14" max="16384" width="11.42578125" style="59"/>
  </cols>
  <sheetData>
    <row r="1" spans="1:13" ht="15" x14ac:dyDescent="0.2">
      <c r="A1" s="414" t="s">
        <v>240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102"/>
      <c r="M1" s="102"/>
    </row>
    <row r="2" spans="1:13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</row>
    <row r="3" spans="1:13" ht="30" customHeight="1" x14ac:dyDescent="0.2">
      <c r="A3" s="416" t="s">
        <v>150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</row>
    <row r="4" spans="1:13" ht="15" x14ac:dyDescent="0.2">
      <c r="A4" s="423" t="s">
        <v>299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</row>
    <row r="5" spans="1:13" ht="13.5" customHeight="1" thickBot="1" x14ac:dyDescent="0.25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</row>
    <row r="6" spans="1:13" ht="13.5" thickBot="1" x14ac:dyDescent="0.25">
      <c r="A6" s="435" t="s">
        <v>102</v>
      </c>
      <c r="B6" s="487" t="s">
        <v>76</v>
      </c>
      <c r="C6" s="488"/>
      <c r="D6" s="488"/>
      <c r="E6" s="488"/>
      <c r="F6" s="488"/>
      <c r="G6" s="488"/>
      <c r="H6" s="488"/>
      <c r="I6" s="488"/>
      <c r="J6" s="488"/>
      <c r="K6" s="435" t="s">
        <v>0</v>
      </c>
    </row>
    <row r="7" spans="1:13" ht="13.5" thickBot="1" x14ac:dyDescent="0.25">
      <c r="A7" s="436"/>
      <c r="B7" s="207" t="s">
        <v>201</v>
      </c>
      <c r="C7" s="207" t="s">
        <v>101</v>
      </c>
      <c r="D7" s="207" t="s">
        <v>100</v>
      </c>
      <c r="E7" s="207" t="s">
        <v>99</v>
      </c>
      <c r="F7" s="207" t="s">
        <v>95</v>
      </c>
      <c r="G7" s="207" t="s">
        <v>94</v>
      </c>
      <c r="H7" s="207" t="s">
        <v>98</v>
      </c>
      <c r="I7" s="207" t="s">
        <v>220</v>
      </c>
      <c r="J7" s="207" t="s">
        <v>97</v>
      </c>
      <c r="K7" s="436"/>
      <c r="M7" s="94"/>
    </row>
    <row r="8" spans="1:13" x14ac:dyDescent="0.2">
      <c r="A8" s="95" t="s">
        <v>114</v>
      </c>
      <c r="B8" s="60">
        <v>0</v>
      </c>
      <c r="C8" s="60">
        <v>0</v>
      </c>
      <c r="D8" s="60">
        <v>0</v>
      </c>
      <c r="E8" s="60">
        <v>0</v>
      </c>
      <c r="F8" s="60">
        <v>1</v>
      </c>
      <c r="G8" s="60">
        <v>0</v>
      </c>
      <c r="H8" s="60">
        <v>0</v>
      </c>
      <c r="I8" s="60">
        <v>0</v>
      </c>
      <c r="J8" s="60">
        <v>0</v>
      </c>
      <c r="K8" s="188">
        <f t="shared" ref="K8:K16" si="0">SUM(B8:J8)</f>
        <v>1</v>
      </c>
      <c r="M8" s="94"/>
    </row>
    <row r="9" spans="1:13" x14ac:dyDescent="0.2">
      <c r="A9" s="73" t="s">
        <v>305</v>
      </c>
      <c r="B9" s="96">
        <v>1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187">
        <f t="shared" si="0"/>
        <v>1</v>
      </c>
      <c r="M9" s="94"/>
    </row>
    <row r="10" spans="1:13" x14ac:dyDescent="0.2">
      <c r="A10" s="72" t="s">
        <v>310</v>
      </c>
      <c r="B10" s="60">
        <v>0</v>
      </c>
      <c r="C10" s="60">
        <v>0</v>
      </c>
      <c r="D10" s="60">
        <v>0</v>
      </c>
      <c r="E10" s="60">
        <v>0</v>
      </c>
      <c r="F10" s="60">
        <v>1</v>
      </c>
      <c r="G10" s="60">
        <v>0</v>
      </c>
      <c r="H10" s="60">
        <v>0</v>
      </c>
      <c r="I10" s="60">
        <v>0</v>
      </c>
      <c r="J10" s="60">
        <v>0</v>
      </c>
      <c r="K10" s="188">
        <f t="shared" si="0"/>
        <v>1</v>
      </c>
      <c r="M10" s="94"/>
    </row>
    <row r="11" spans="1:13" x14ac:dyDescent="0.2">
      <c r="A11" s="73" t="s">
        <v>311</v>
      </c>
      <c r="B11" s="96">
        <v>0</v>
      </c>
      <c r="C11" s="96">
        <v>1</v>
      </c>
      <c r="D11" s="96">
        <v>1</v>
      </c>
      <c r="E11" s="96">
        <v>1</v>
      </c>
      <c r="F11" s="96">
        <v>0</v>
      </c>
      <c r="G11" s="96">
        <v>0</v>
      </c>
      <c r="H11" s="96">
        <v>0</v>
      </c>
      <c r="I11" s="96">
        <v>0</v>
      </c>
      <c r="J11" s="96">
        <v>1</v>
      </c>
      <c r="K11" s="187">
        <f t="shared" ref="K11:K12" si="1">SUM(B11:J11)</f>
        <v>4</v>
      </c>
      <c r="M11" s="94"/>
    </row>
    <row r="12" spans="1:13" x14ac:dyDescent="0.2">
      <c r="A12" s="72" t="s">
        <v>211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1</v>
      </c>
      <c r="I12" s="60">
        <v>0</v>
      </c>
      <c r="J12" s="60">
        <v>0</v>
      </c>
      <c r="K12" s="188">
        <f t="shared" si="1"/>
        <v>1</v>
      </c>
      <c r="M12" s="94"/>
    </row>
    <row r="13" spans="1:13" ht="18" x14ac:dyDescent="0.2">
      <c r="A13" s="73" t="s">
        <v>255</v>
      </c>
      <c r="B13" s="96">
        <v>0</v>
      </c>
      <c r="C13" s="96">
        <v>0</v>
      </c>
      <c r="D13" s="96">
        <v>0</v>
      </c>
      <c r="E13" s="96">
        <v>1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187">
        <f t="shared" si="0"/>
        <v>1</v>
      </c>
      <c r="M13" s="94"/>
    </row>
    <row r="14" spans="1:13" ht="18" x14ac:dyDescent="0.2">
      <c r="A14" s="72" t="s">
        <v>315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1</v>
      </c>
      <c r="H14" s="60">
        <v>0</v>
      </c>
      <c r="I14" s="60">
        <v>0</v>
      </c>
      <c r="J14" s="60">
        <v>0</v>
      </c>
      <c r="K14" s="188">
        <f t="shared" si="0"/>
        <v>1</v>
      </c>
      <c r="M14" s="94"/>
    </row>
    <row r="15" spans="1:13" ht="13.5" thickBot="1" x14ac:dyDescent="0.25">
      <c r="A15" s="73" t="s">
        <v>112</v>
      </c>
      <c r="B15" s="96">
        <v>0</v>
      </c>
      <c r="C15" s="96">
        <v>0</v>
      </c>
      <c r="D15" s="96">
        <v>1</v>
      </c>
      <c r="E15" s="96">
        <v>0</v>
      </c>
      <c r="F15" s="96">
        <v>0</v>
      </c>
      <c r="G15" s="96">
        <v>1</v>
      </c>
      <c r="H15" s="96">
        <v>1</v>
      </c>
      <c r="I15" s="96">
        <v>1</v>
      </c>
      <c r="J15" s="96">
        <v>0</v>
      </c>
      <c r="K15" s="187">
        <f t="shared" si="0"/>
        <v>4</v>
      </c>
      <c r="M15" s="94"/>
    </row>
    <row r="16" spans="1:13" ht="18" customHeight="1" thickBot="1" x14ac:dyDescent="0.25">
      <c r="A16" s="207" t="s">
        <v>0</v>
      </c>
      <c r="B16" s="208">
        <f>SUM(B8:B15)</f>
        <v>1</v>
      </c>
      <c r="C16" s="209">
        <f>SUM(C8:C15)</f>
        <v>1</v>
      </c>
      <c r="D16" s="209">
        <f>SUM(D8:D15)</f>
        <v>2</v>
      </c>
      <c r="E16" s="209">
        <f>SUM(E8:E15)</f>
        <v>2</v>
      </c>
      <c r="F16" s="209">
        <f>SUM(F8:F15)</f>
        <v>2</v>
      </c>
      <c r="G16" s="209">
        <f>SUM(G8:G15)</f>
        <v>2</v>
      </c>
      <c r="H16" s="209">
        <f>SUM(H8:H15)</f>
        <v>2</v>
      </c>
      <c r="I16" s="209">
        <f>SUM(I8:I15)</f>
        <v>1</v>
      </c>
      <c r="J16" s="209">
        <f>SUM(J8:J15)</f>
        <v>1</v>
      </c>
      <c r="K16" s="210">
        <f t="shared" si="0"/>
        <v>14</v>
      </c>
    </row>
    <row r="17" spans="13:13" ht="12" customHeight="1" x14ac:dyDescent="0.2">
      <c r="M17" s="94"/>
    </row>
    <row r="36" spans="4:11" ht="12.75" hidden="1" customHeight="1" x14ac:dyDescent="0.2"/>
    <row r="37" spans="4:11" ht="12.75" hidden="1" customHeight="1" x14ac:dyDescent="0.2"/>
    <row r="38" spans="4:11" ht="11.25" hidden="1" customHeight="1" x14ac:dyDescent="0.2"/>
    <row r="39" spans="4:11" ht="11.25" customHeight="1" x14ac:dyDescent="0.2">
      <c r="D39" s="206"/>
      <c r="E39" s="206"/>
      <c r="F39" s="206"/>
      <c r="G39" s="206"/>
      <c r="H39" s="206"/>
      <c r="I39" s="206"/>
      <c r="J39" s="206"/>
    </row>
    <row r="40" spans="4:11" ht="8.25" customHeight="1" x14ac:dyDescent="0.2">
      <c r="D40" s="206"/>
      <c r="E40" s="206"/>
      <c r="F40" s="206"/>
      <c r="G40" s="206"/>
      <c r="H40" s="206"/>
      <c r="I40" s="206"/>
      <c r="J40" s="206"/>
      <c r="K40" s="100"/>
    </row>
    <row r="41" spans="4:11" ht="8.25" customHeight="1" x14ac:dyDescent="0.2">
      <c r="D41" s="206"/>
      <c r="E41" s="206"/>
      <c r="F41" s="206"/>
      <c r="G41" s="206"/>
      <c r="H41" s="206"/>
      <c r="I41" s="206"/>
      <c r="J41" s="206"/>
    </row>
    <row r="42" spans="4:11" ht="8.25" customHeight="1" x14ac:dyDescent="0.2">
      <c r="D42" s="206"/>
      <c r="E42" s="206"/>
      <c r="F42" s="206"/>
      <c r="G42" s="206"/>
      <c r="H42" s="206"/>
      <c r="I42" s="206"/>
      <c r="J42" s="206"/>
      <c r="K42" s="103"/>
    </row>
    <row r="43" spans="4:11" ht="8.25" customHeight="1" x14ac:dyDescent="0.2">
      <c r="D43" s="206"/>
      <c r="E43" s="206"/>
      <c r="F43" s="206"/>
      <c r="G43" s="206"/>
      <c r="H43" s="206"/>
      <c r="I43" s="206"/>
      <c r="J43" s="206"/>
      <c r="K43" s="103"/>
    </row>
    <row r="44" spans="4:11" ht="8.25" customHeight="1" x14ac:dyDescent="0.2">
      <c r="D44" s="206"/>
      <c r="E44" s="206"/>
      <c r="F44" s="206"/>
      <c r="G44" s="206"/>
      <c r="H44" s="206"/>
      <c r="I44" s="206"/>
      <c r="J44" s="206"/>
      <c r="K44" s="103"/>
    </row>
    <row r="45" spans="4:11" ht="8.25" customHeight="1" x14ac:dyDescent="0.2">
      <c r="D45" s="206"/>
      <c r="E45" s="206"/>
      <c r="F45" s="206"/>
      <c r="G45" s="206"/>
      <c r="H45" s="206"/>
      <c r="I45" s="206"/>
      <c r="J45" s="206"/>
      <c r="K45" s="103"/>
    </row>
    <row r="46" spans="4:11" ht="8.25" customHeight="1" x14ac:dyDescent="0.2">
      <c r="D46" s="206"/>
      <c r="E46" s="206"/>
      <c r="F46" s="206"/>
      <c r="G46" s="206"/>
      <c r="H46" s="206"/>
      <c r="I46" s="206"/>
      <c r="J46" s="206"/>
      <c r="K46" s="103"/>
    </row>
    <row r="47" spans="4:11" ht="8.25" customHeight="1" x14ac:dyDescent="0.2">
      <c r="D47" s="206"/>
      <c r="E47" s="206"/>
      <c r="F47" s="206"/>
      <c r="G47" s="206"/>
      <c r="H47" s="206"/>
      <c r="I47" s="206"/>
      <c r="J47" s="206"/>
      <c r="K47" s="103"/>
    </row>
    <row r="48" spans="4:11" ht="8.25" customHeight="1" x14ac:dyDescent="0.2">
      <c r="D48" s="206"/>
      <c r="E48" s="206"/>
      <c r="F48" s="206"/>
      <c r="G48" s="206"/>
      <c r="H48" s="206"/>
      <c r="I48" s="206"/>
      <c r="J48" s="206"/>
      <c r="K48" s="103"/>
    </row>
    <row r="49" spans="1:21" ht="8.25" customHeight="1" x14ac:dyDescent="0.2">
      <c r="D49" s="206"/>
      <c r="E49" s="206"/>
      <c r="F49" s="206"/>
      <c r="G49" s="206"/>
      <c r="H49" s="206"/>
      <c r="I49" s="206"/>
      <c r="J49" s="206"/>
      <c r="K49" s="103"/>
    </row>
    <row r="50" spans="1:21" ht="8.25" customHeight="1" x14ac:dyDescent="0.2">
      <c r="D50" s="206"/>
      <c r="E50" s="206"/>
      <c r="F50" s="206"/>
      <c r="G50" s="206"/>
      <c r="H50" s="206"/>
      <c r="I50" s="206"/>
      <c r="J50" s="206"/>
      <c r="K50" s="103"/>
    </row>
    <row r="51" spans="1:21" ht="9.75" customHeight="1" x14ac:dyDescent="0.2">
      <c r="D51" s="206"/>
      <c r="E51" s="206"/>
      <c r="F51" s="206"/>
      <c r="G51" s="206"/>
      <c r="H51" s="206"/>
      <c r="I51" s="206"/>
      <c r="J51" s="206"/>
    </row>
    <row r="52" spans="1:21" ht="9.75" customHeight="1" x14ac:dyDescent="0.2">
      <c r="D52" s="206"/>
      <c r="E52" s="206"/>
      <c r="F52" s="206"/>
      <c r="G52" s="206"/>
      <c r="H52" s="206"/>
      <c r="I52" s="206"/>
      <c r="J52" s="206"/>
    </row>
    <row r="53" spans="1:21" ht="9.75" customHeight="1" x14ac:dyDescent="0.2">
      <c r="D53" s="206"/>
      <c r="E53" s="206"/>
      <c r="F53" s="206"/>
      <c r="G53" s="206"/>
      <c r="H53" s="206"/>
      <c r="I53" s="206"/>
      <c r="J53" s="206"/>
    </row>
    <row r="54" spans="1:21" ht="9.75" customHeight="1" x14ac:dyDescent="0.2">
      <c r="D54" s="206"/>
      <c r="E54" s="206"/>
      <c r="F54" s="206"/>
      <c r="G54" s="206"/>
      <c r="H54" s="206"/>
      <c r="I54" s="206"/>
      <c r="J54" s="206"/>
    </row>
    <row r="55" spans="1:21" ht="9.75" customHeight="1" x14ac:dyDescent="0.2">
      <c r="D55" s="206"/>
      <c r="E55" s="206"/>
      <c r="F55" s="206"/>
      <c r="G55" s="206"/>
      <c r="H55" s="206"/>
      <c r="I55" s="206"/>
      <c r="J55" s="206"/>
    </row>
    <row r="56" spans="1:21" ht="10.5" customHeight="1" x14ac:dyDescent="0.2">
      <c r="A56" s="442" t="s">
        <v>76</v>
      </c>
      <c r="B56" s="442"/>
      <c r="C56" s="442"/>
      <c r="D56" s="442"/>
      <c r="E56" s="442"/>
      <c r="F56" s="442"/>
      <c r="G56" s="442"/>
      <c r="H56" s="442"/>
      <c r="I56" s="442"/>
      <c r="J56" s="442"/>
      <c r="K56" s="442"/>
    </row>
    <row r="57" spans="1:21" ht="9" customHeight="1" x14ac:dyDescent="0.2">
      <c r="A57" s="392"/>
      <c r="B57" s="392"/>
      <c r="C57" s="395"/>
      <c r="D57" s="392"/>
      <c r="E57" s="400"/>
      <c r="F57" s="400"/>
      <c r="G57" s="400"/>
      <c r="H57" s="400"/>
      <c r="I57" s="392"/>
      <c r="J57" s="392"/>
    </row>
    <row r="58" spans="1:21" ht="8.25" customHeight="1" x14ac:dyDescent="0.2">
      <c r="A58" s="250" t="s">
        <v>93</v>
      </c>
      <c r="F58" s="349"/>
      <c r="G58" s="490" t="s">
        <v>85</v>
      </c>
      <c r="H58" s="490"/>
      <c r="I58" s="490"/>
      <c r="J58" s="490"/>
      <c r="K58" s="490"/>
      <c r="L58" s="490"/>
      <c r="M58" s="490"/>
      <c r="N58" s="490"/>
      <c r="O58" s="393"/>
      <c r="P58" s="393"/>
      <c r="Q58" s="393"/>
      <c r="R58" s="393"/>
      <c r="S58" s="393"/>
      <c r="T58" s="393"/>
      <c r="U58" s="393"/>
    </row>
    <row r="59" spans="1:21" ht="8.25" customHeight="1" x14ac:dyDescent="0.2">
      <c r="A59" s="250" t="s">
        <v>92</v>
      </c>
      <c r="F59" s="349"/>
      <c r="G59" s="490" t="s">
        <v>84</v>
      </c>
      <c r="H59" s="490"/>
      <c r="I59" s="490"/>
      <c r="J59" s="490"/>
      <c r="K59" s="490"/>
      <c r="L59" s="490"/>
      <c r="M59" s="490"/>
      <c r="N59" s="490"/>
      <c r="O59" s="393"/>
      <c r="P59" s="393"/>
      <c r="Q59" s="393"/>
      <c r="R59" s="393"/>
      <c r="S59" s="393"/>
      <c r="T59" s="393"/>
      <c r="U59" s="393"/>
    </row>
    <row r="60" spans="1:21" ht="8.25" customHeight="1" x14ac:dyDescent="0.2">
      <c r="A60" s="250" t="s">
        <v>91</v>
      </c>
      <c r="F60" s="349"/>
      <c r="G60" s="490" t="s">
        <v>83</v>
      </c>
      <c r="H60" s="490"/>
      <c r="I60" s="490"/>
      <c r="J60" s="490"/>
      <c r="K60" s="490"/>
      <c r="L60" s="490"/>
      <c r="M60" s="490"/>
      <c r="N60" s="490"/>
      <c r="O60" s="393"/>
      <c r="P60" s="393"/>
      <c r="Q60" s="393"/>
      <c r="R60" s="393"/>
      <c r="S60" s="393"/>
      <c r="T60" s="393"/>
      <c r="U60" s="393"/>
    </row>
    <row r="61" spans="1:21" ht="8.25" customHeight="1" x14ac:dyDescent="0.2">
      <c r="A61" s="250" t="s">
        <v>90</v>
      </c>
      <c r="F61" s="349"/>
      <c r="G61" s="490" t="s">
        <v>82</v>
      </c>
      <c r="H61" s="490"/>
      <c r="I61" s="490"/>
      <c r="J61" s="490"/>
      <c r="K61" s="490"/>
      <c r="L61" s="490"/>
      <c r="M61" s="490"/>
      <c r="N61" s="490"/>
      <c r="O61" s="393"/>
      <c r="P61" s="393"/>
      <c r="Q61" s="393"/>
      <c r="R61" s="393"/>
      <c r="S61" s="393"/>
      <c r="T61" s="393"/>
      <c r="U61" s="393"/>
    </row>
    <row r="62" spans="1:21" ht="8.25" customHeight="1" x14ac:dyDescent="0.2">
      <c r="A62" s="250" t="s">
        <v>89</v>
      </c>
      <c r="F62" s="349"/>
      <c r="G62" s="490" t="s">
        <v>81</v>
      </c>
      <c r="H62" s="490"/>
      <c r="I62" s="490"/>
      <c r="J62" s="490"/>
      <c r="K62" s="490"/>
      <c r="L62" s="490"/>
      <c r="M62" s="490"/>
      <c r="N62" s="490"/>
      <c r="O62" s="393"/>
      <c r="P62" s="393"/>
      <c r="Q62" s="393"/>
      <c r="R62" s="393"/>
      <c r="S62" s="393"/>
      <c r="T62" s="393"/>
      <c r="U62" s="393"/>
    </row>
    <row r="63" spans="1:21" ht="8.25" customHeight="1" x14ac:dyDescent="0.2">
      <c r="A63" s="250" t="s">
        <v>88</v>
      </c>
      <c r="F63" s="349"/>
      <c r="G63" s="490" t="s">
        <v>80</v>
      </c>
      <c r="H63" s="490"/>
      <c r="I63" s="490"/>
      <c r="J63" s="490"/>
      <c r="K63" s="490"/>
      <c r="L63" s="490"/>
      <c r="M63" s="490"/>
      <c r="N63" s="490"/>
      <c r="O63" s="393"/>
      <c r="P63" s="393"/>
      <c r="Q63" s="393"/>
      <c r="R63" s="393"/>
      <c r="S63" s="393"/>
      <c r="T63" s="393"/>
      <c r="U63" s="393"/>
    </row>
    <row r="64" spans="1:21" ht="8.25" customHeight="1" x14ac:dyDescent="0.2">
      <c r="A64" s="250" t="s">
        <v>87</v>
      </c>
      <c r="F64" s="349"/>
      <c r="G64" s="490" t="s">
        <v>79</v>
      </c>
      <c r="H64" s="490"/>
      <c r="I64" s="490"/>
      <c r="J64" s="490"/>
      <c r="K64" s="490"/>
      <c r="L64" s="490"/>
      <c r="M64" s="490"/>
      <c r="N64" s="490"/>
      <c r="O64" s="393"/>
      <c r="P64" s="393"/>
      <c r="Q64" s="393"/>
      <c r="R64" s="393"/>
      <c r="S64" s="393"/>
      <c r="T64" s="393"/>
      <c r="U64" s="393"/>
    </row>
    <row r="65" spans="1:21" ht="8.25" customHeight="1" x14ac:dyDescent="0.2">
      <c r="A65" s="250" t="s">
        <v>86</v>
      </c>
      <c r="F65" s="349"/>
      <c r="G65" s="490" t="s">
        <v>78</v>
      </c>
      <c r="H65" s="490"/>
      <c r="I65" s="490"/>
      <c r="J65" s="490"/>
      <c r="K65" s="490"/>
      <c r="L65" s="490"/>
      <c r="M65" s="490"/>
      <c r="N65" s="490"/>
      <c r="O65" s="393"/>
      <c r="P65" s="393"/>
      <c r="Q65" s="393"/>
      <c r="R65" s="393"/>
      <c r="S65" s="393"/>
      <c r="T65" s="393"/>
      <c r="U65" s="393"/>
    </row>
    <row r="66" spans="1:21" ht="8.25" customHeight="1" x14ac:dyDescent="0.2">
      <c r="A66" s="101"/>
      <c r="F66" s="349"/>
      <c r="G66" s="490" t="s">
        <v>227</v>
      </c>
      <c r="H66" s="490"/>
      <c r="I66" s="490"/>
      <c r="J66" s="490"/>
      <c r="K66" s="490"/>
      <c r="L66" s="490"/>
      <c r="M66" s="490"/>
      <c r="N66" s="490"/>
      <c r="O66" s="393"/>
      <c r="P66" s="393"/>
      <c r="Q66" s="393"/>
      <c r="R66" s="393"/>
      <c r="S66" s="393"/>
      <c r="T66" s="393"/>
      <c r="U66" s="393"/>
    </row>
    <row r="67" spans="1:21" ht="13.5" customHeight="1" x14ac:dyDescent="0.2">
      <c r="A67" s="65" t="s">
        <v>32</v>
      </c>
      <c r="K67" s="104"/>
    </row>
    <row r="68" spans="1:21" ht="13.5" customHeight="1" x14ac:dyDescent="0.2"/>
    <row r="69" spans="1:21" x14ac:dyDescent="0.2">
      <c r="A69" s="392"/>
      <c r="B69" s="392"/>
      <c r="C69" s="395"/>
      <c r="D69" s="392"/>
      <c r="E69" s="400"/>
      <c r="F69" s="400"/>
      <c r="G69" s="400"/>
      <c r="H69" s="400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</row>
    <row r="70" spans="1:21" x14ac:dyDescent="0.2">
      <c r="A70" s="392"/>
      <c r="B70" s="392"/>
      <c r="C70" s="395"/>
      <c r="D70" s="392"/>
      <c r="E70" s="400"/>
      <c r="F70" s="400"/>
      <c r="G70" s="400"/>
      <c r="H70" s="400"/>
      <c r="I70" s="392"/>
      <c r="J70" s="392"/>
      <c r="K70" s="392"/>
      <c r="L70" s="392"/>
      <c r="M70" s="392"/>
      <c r="N70" s="392"/>
      <c r="O70" s="392"/>
      <c r="P70" s="392"/>
      <c r="Q70" s="392"/>
      <c r="R70" s="392"/>
    </row>
    <row r="71" spans="1:21" x14ac:dyDescent="0.15">
      <c r="A71" s="441"/>
      <c r="B71" s="441"/>
      <c r="C71" s="441"/>
      <c r="D71" s="115"/>
      <c r="E71" s="115"/>
      <c r="F71" s="115"/>
      <c r="G71" s="115"/>
      <c r="H71" s="115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</row>
    <row r="72" spans="1:21" x14ac:dyDescent="0.2">
      <c r="A72" s="440"/>
      <c r="B72" s="440"/>
      <c r="C72" s="440"/>
      <c r="D72" s="101"/>
      <c r="E72" s="101"/>
      <c r="F72" s="101"/>
      <c r="G72" s="101"/>
      <c r="H72" s="101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</row>
    <row r="73" spans="1:21" x14ac:dyDescent="0.2">
      <c r="A73" s="440"/>
      <c r="B73" s="440"/>
      <c r="C73" s="440"/>
      <c r="D73" s="101"/>
      <c r="E73" s="101"/>
      <c r="F73" s="101"/>
      <c r="G73" s="101"/>
      <c r="H73" s="101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</row>
    <row r="74" spans="1:21" x14ac:dyDescent="0.2">
      <c r="A74" s="440"/>
      <c r="B74" s="440"/>
      <c r="C74" s="440"/>
      <c r="D74" s="101"/>
      <c r="E74" s="101"/>
      <c r="F74" s="101"/>
      <c r="G74" s="101"/>
      <c r="H74" s="101"/>
      <c r="I74" s="434"/>
      <c r="J74" s="434"/>
      <c r="K74" s="434"/>
      <c r="L74" s="434"/>
      <c r="M74" s="434"/>
      <c r="N74" s="434"/>
      <c r="O74" s="434"/>
      <c r="P74" s="434"/>
      <c r="Q74" s="434"/>
      <c r="R74" s="434"/>
      <c r="S74" s="434"/>
    </row>
    <row r="75" spans="1:21" x14ac:dyDescent="0.2">
      <c r="A75" s="440"/>
      <c r="B75" s="440"/>
      <c r="C75" s="440"/>
      <c r="D75" s="101"/>
      <c r="E75" s="101"/>
      <c r="F75" s="101"/>
      <c r="G75" s="101"/>
      <c r="H75" s="101"/>
      <c r="I75" s="434"/>
      <c r="J75" s="434"/>
      <c r="K75" s="434"/>
      <c r="L75" s="434"/>
      <c r="M75" s="434"/>
      <c r="N75" s="434"/>
      <c r="O75" s="434"/>
      <c r="P75" s="434"/>
      <c r="Q75" s="434"/>
      <c r="R75" s="434"/>
      <c r="S75" s="434"/>
    </row>
    <row r="76" spans="1:21" x14ac:dyDescent="0.2">
      <c r="A76" s="440"/>
      <c r="B76" s="440"/>
      <c r="C76" s="440"/>
      <c r="D76" s="101"/>
      <c r="E76" s="101"/>
      <c r="F76" s="101"/>
      <c r="G76" s="101"/>
      <c r="H76" s="101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</row>
    <row r="77" spans="1:21" x14ac:dyDescent="0.2">
      <c r="A77" s="440"/>
      <c r="B77" s="440"/>
      <c r="C77" s="440"/>
      <c r="D77" s="101"/>
      <c r="E77" s="101"/>
      <c r="F77" s="101"/>
      <c r="G77" s="101"/>
      <c r="H77" s="101"/>
      <c r="I77" s="434"/>
      <c r="J77" s="434"/>
      <c r="K77" s="434"/>
      <c r="L77" s="434"/>
      <c r="M77" s="434"/>
      <c r="N77" s="434"/>
      <c r="O77" s="434"/>
      <c r="P77" s="434"/>
      <c r="Q77" s="434"/>
      <c r="R77" s="434"/>
      <c r="S77" s="434"/>
    </row>
    <row r="78" spans="1:21" x14ac:dyDescent="0.2">
      <c r="A78" s="440"/>
      <c r="B78" s="440"/>
      <c r="C78" s="440"/>
      <c r="D78" s="101"/>
      <c r="E78" s="101"/>
      <c r="F78" s="101"/>
      <c r="G78" s="101"/>
      <c r="H78" s="101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</row>
    <row r="79" spans="1:21" x14ac:dyDescent="0.2">
      <c r="A79" s="101"/>
      <c r="B79" s="101"/>
      <c r="C79" s="101"/>
      <c r="D79" s="101"/>
      <c r="E79" s="101"/>
      <c r="F79" s="101"/>
      <c r="G79" s="101"/>
      <c r="H79" s="101"/>
      <c r="I79" s="434"/>
      <c r="J79" s="434"/>
      <c r="K79" s="434"/>
      <c r="L79" s="434"/>
      <c r="M79" s="434"/>
      <c r="N79" s="434"/>
      <c r="O79" s="434"/>
      <c r="P79" s="434"/>
      <c r="Q79" s="434"/>
      <c r="R79" s="434"/>
      <c r="S79" s="434"/>
    </row>
  </sheetData>
  <mergeCells count="34">
    <mergeCell ref="G62:N62"/>
    <mergeCell ref="G65:N65"/>
    <mergeCell ref="I79:S79"/>
    <mergeCell ref="A76:C76"/>
    <mergeCell ref="I76:S76"/>
    <mergeCell ref="A77:C77"/>
    <mergeCell ref="I77:S77"/>
    <mergeCell ref="A78:C78"/>
    <mergeCell ref="I78:S78"/>
    <mergeCell ref="I75:S75"/>
    <mergeCell ref="A71:C71"/>
    <mergeCell ref="I71:S71"/>
    <mergeCell ref="A72:C72"/>
    <mergeCell ref="I72:S72"/>
    <mergeCell ref="A73:C73"/>
    <mergeCell ref="I73:S73"/>
    <mergeCell ref="A56:K56"/>
    <mergeCell ref="G58:N58"/>
    <mergeCell ref="G59:N59"/>
    <mergeCell ref="G60:N60"/>
    <mergeCell ref="G61:N61"/>
    <mergeCell ref="A1:K1"/>
    <mergeCell ref="A3:K3"/>
    <mergeCell ref="A5:K5"/>
    <mergeCell ref="A6:A7"/>
    <mergeCell ref="B6:J6"/>
    <mergeCell ref="K6:K7"/>
    <mergeCell ref="A4:K4"/>
    <mergeCell ref="G63:N63"/>
    <mergeCell ref="G64:N64"/>
    <mergeCell ref="I74:S74"/>
    <mergeCell ref="A75:C75"/>
    <mergeCell ref="G66:N66"/>
    <mergeCell ref="A74:C74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46"/>
  <sheetViews>
    <sheetView showGridLines="0" view="pageBreakPreview" zoomScale="145" zoomScaleNormal="115" zoomScaleSheetLayoutView="145" workbookViewId="0">
      <selection activeCell="J18" sqref="J18"/>
    </sheetView>
  </sheetViews>
  <sheetFormatPr baseColWidth="10" defaultColWidth="11.42578125" defaultRowHeight="12.75" x14ac:dyDescent="0.2"/>
  <cols>
    <col min="1" max="1" width="26.140625" style="59" customWidth="1"/>
    <col min="2" max="10" width="6" style="59" customWidth="1"/>
    <col min="11" max="11" width="7.42578125" style="59" customWidth="1"/>
    <col min="12" max="16384" width="11.42578125" style="59"/>
  </cols>
  <sheetData>
    <row r="1" spans="1:14" ht="15" x14ac:dyDescent="0.2">
      <c r="A1" s="414" t="s">
        <v>241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4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</row>
    <row r="3" spans="1:14" ht="31.5" customHeight="1" x14ac:dyDescent="0.2">
      <c r="A3" s="416" t="s">
        <v>151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</row>
    <row r="4" spans="1:14" ht="15" x14ac:dyDescent="0.2">
      <c r="A4" s="423" t="s">
        <v>299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</row>
    <row r="5" spans="1:14" ht="13.5" customHeight="1" thickBot="1" x14ac:dyDescent="0.25">
      <c r="A5" s="492"/>
      <c r="B5" s="492"/>
      <c r="C5" s="492"/>
      <c r="D5" s="492"/>
      <c r="E5" s="492"/>
      <c r="F5" s="492"/>
      <c r="G5" s="492"/>
      <c r="H5" s="492"/>
      <c r="I5" s="492"/>
      <c r="J5" s="492"/>
      <c r="K5" s="492"/>
    </row>
    <row r="6" spans="1:14" ht="13.5" thickBot="1" x14ac:dyDescent="0.25">
      <c r="A6" s="435" t="s">
        <v>111</v>
      </c>
      <c r="B6" s="487" t="s">
        <v>76</v>
      </c>
      <c r="C6" s="488"/>
      <c r="D6" s="488"/>
      <c r="E6" s="488"/>
      <c r="F6" s="488"/>
      <c r="G6" s="488"/>
      <c r="H6" s="488"/>
      <c r="I6" s="488"/>
      <c r="J6" s="488"/>
      <c r="K6" s="435" t="s">
        <v>0</v>
      </c>
    </row>
    <row r="7" spans="1:14" ht="13.5" thickBot="1" x14ac:dyDescent="0.25">
      <c r="A7" s="436"/>
      <c r="B7" s="242" t="s">
        <v>201</v>
      </c>
      <c r="C7" s="399" t="s">
        <v>101</v>
      </c>
      <c r="D7" s="399" t="s">
        <v>100</v>
      </c>
      <c r="E7" s="399" t="s">
        <v>99</v>
      </c>
      <c r="F7" s="399" t="s">
        <v>95</v>
      </c>
      <c r="G7" s="296" t="s">
        <v>94</v>
      </c>
      <c r="H7" s="350" t="s">
        <v>98</v>
      </c>
      <c r="I7" s="356" t="s">
        <v>220</v>
      </c>
      <c r="J7" s="350" t="s">
        <v>97</v>
      </c>
      <c r="K7" s="436"/>
    </row>
    <row r="8" spans="1:14" ht="18" x14ac:dyDescent="0.2">
      <c r="A8" s="95" t="s">
        <v>107</v>
      </c>
      <c r="B8" s="60">
        <v>0</v>
      </c>
      <c r="C8" s="60">
        <v>1</v>
      </c>
      <c r="D8" s="60">
        <v>0</v>
      </c>
      <c r="E8" s="60">
        <v>1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188">
        <f>SUM(B8:J8)</f>
        <v>2</v>
      </c>
    </row>
    <row r="9" spans="1:14" ht="17.25" customHeight="1" x14ac:dyDescent="0.2">
      <c r="A9" s="73" t="s">
        <v>109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1</v>
      </c>
      <c r="H9" s="96">
        <v>0</v>
      </c>
      <c r="I9" s="96">
        <v>0</v>
      </c>
      <c r="J9" s="96">
        <v>0</v>
      </c>
      <c r="K9" s="187">
        <f>SUM(B9:J9)</f>
        <v>1</v>
      </c>
    </row>
    <row r="10" spans="1:14" ht="18" x14ac:dyDescent="0.2">
      <c r="A10" s="72" t="s">
        <v>115</v>
      </c>
      <c r="B10" s="60">
        <v>0</v>
      </c>
      <c r="C10" s="60">
        <v>0</v>
      </c>
      <c r="D10" s="60">
        <v>0</v>
      </c>
      <c r="E10" s="60">
        <v>0</v>
      </c>
      <c r="F10" s="60">
        <v>1</v>
      </c>
      <c r="G10" s="60">
        <v>1</v>
      </c>
      <c r="H10" s="60">
        <v>2</v>
      </c>
      <c r="I10" s="60">
        <v>0</v>
      </c>
      <c r="J10" s="60">
        <v>0</v>
      </c>
      <c r="K10" s="188">
        <f>SUM(B10:J10)</f>
        <v>4</v>
      </c>
    </row>
    <row r="11" spans="1:14" ht="17.25" customHeight="1" thickBot="1" x14ac:dyDescent="0.25">
      <c r="A11" s="73" t="s">
        <v>1</v>
      </c>
      <c r="B11" s="96">
        <v>1</v>
      </c>
      <c r="C11" s="96">
        <v>0</v>
      </c>
      <c r="D11" s="96">
        <v>2</v>
      </c>
      <c r="E11" s="96">
        <v>1</v>
      </c>
      <c r="F11" s="96">
        <v>1</v>
      </c>
      <c r="G11" s="96">
        <v>0</v>
      </c>
      <c r="H11" s="96">
        <v>0</v>
      </c>
      <c r="I11" s="96">
        <v>1</v>
      </c>
      <c r="J11" s="96">
        <v>1</v>
      </c>
      <c r="K11" s="187">
        <f>SUM(B11:J11)</f>
        <v>7</v>
      </c>
    </row>
    <row r="12" spans="1:14" ht="18" customHeight="1" thickBot="1" x14ac:dyDescent="0.25">
      <c r="A12" s="207" t="s">
        <v>0</v>
      </c>
      <c r="B12" s="208">
        <f>SUM(B8:B11)</f>
        <v>1</v>
      </c>
      <c r="C12" s="209">
        <f>SUM(C8:C11)</f>
        <v>1</v>
      </c>
      <c r="D12" s="209">
        <f>SUM(D8:D11)</f>
        <v>2</v>
      </c>
      <c r="E12" s="209">
        <f>SUM(E8:E11)</f>
        <v>2</v>
      </c>
      <c r="F12" s="209">
        <f>SUM(F8:F11)</f>
        <v>2</v>
      </c>
      <c r="G12" s="209">
        <f>SUM(G8:G11)</f>
        <v>2</v>
      </c>
      <c r="H12" s="209">
        <f>SUM(H8:H11)</f>
        <v>2</v>
      </c>
      <c r="I12" s="209">
        <f>SUM(I8:I11)</f>
        <v>1</v>
      </c>
      <c r="J12" s="209">
        <f>SUM(J8:J11)</f>
        <v>1</v>
      </c>
      <c r="K12" s="210">
        <f>SUM(K8:K11)</f>
        <v>14</v>
      </c>
    </row>
    <row r="13" spans="1:14" s="94" customFormat="1" x14ac:dyDescent="0.2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9" spans="1:12" x14ac:dyDescent="0.2">
      <c r="L19" s="97"/>
    </row>
    <row r="20" spans="1:12" x14ac:dyDescent="0.15">
      <c r="L20" s="98"/>
    </row>
    <row r="21" spans="1:12" x14ac:dyDescent="0.2">
      <c r="L21" s="99"/>
    </row>
    <row r="22" spans="1:12" x14ac:dyDescent="0.2">
      <c r="L22" s="99"/>
    </row>
    <row r="23" spans="1:12" x14ac:dyDescent="0.2">
      <c r="L23" s="99"/>
    </row>
    <row r="24" spans="1:12" x14ac:dyDescent="0.2">
      <c r="L24" s="99"/>
    </row>
    <row r="25" spans="1:12" x14ac:dyDescent="0.2">
      <c r="L25" s="99"/>
    </row>
    <row r="26" spans="1:12" x14ac:dyDescent="0.2">
      <c r="L26" s="99"/>
    </row>
    <row r="27" spans="1:12" x14ac:dyDescent="0.2">
      <c r="L27" s="99"/>
    </row>
    <row r="28" spans="1:12" x14ac:dyDescent="0.2">
      <c r="L28" s="99"/>
    </row>
    <row r="31" spans="1:12" ht="11.25" customHeight="1" x14ac:dyDescent="0.2"/>
    <row r="32" spans="1:12" ht="10.5" customHeight="1" x14ac:dyDescent="0.2">
      <c r="A32" s="442" t="s">
        <v>76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42"/>
    </row>
    <row r="33" spans="1:18" ht="9" customHeight="1" x14ac:dyDescent="0.2">
      <c r="A33" s="100"/>
      <c r="B33" s="100"/>
      <c r="C33" s="400"/>
      <c r="D33" s="400"/>
      <c r="E33" s="400"/>
      <c r="F33" s="400"/>
      <c r="G33" s="297"/>
      <c r="H33" s="351"/>
      <c r="I33" s="357"/>
      <c r="J33" s="351"/>
    </row>
    <row r="34" spans="1:18" ht="8.25" customHeight="1" x14ac:dyDescent="0.2">
      <c r="A34" s="250" t="s">
        <v>93</v>
      </c>
      <c r="C34" s="349"/>
      <c r="D34" s="349"/>
      <c r="E34" s="349"/>
      <c r="F34" s="349"/>
      <c r="G34" s="349"/>
      <c r="H34" s="490" t="s">
        <v>85</v>
      </c>
      <c r="I34" s="490"/>
      <c r="J34" s="490"/>
      <c r="K34" s="490"/>
      <c r="L34" s="393"/>
      <c r="M34" s="393"/>
      <c r="N34" s="393"/>
      <c r="O34" s="393"/>
      <c r="P34" s="393"/>
      <c r="Q34" s="393"/>
      <c r="R34" s="393"/>
    </row>
    <row r="35" spans="1:18" ht="8.25" customHeight="1" x14ac:dyDescent="0.2">
      <c r="A35" s="250" t="s">
        <v>92</v>
      </c>
      <c r="C35" s="349"/>
      <c r="D35" s="349"/>
      <c r="E35" s="349"/>
      <c r="F35" s="349"/>
      <c r="G35" s="349"/>
      <c r="H35" s="490" t="s">
        <v>84</v>
      </c>
      <c r="I35" s="490"/>
      <c r="J35" s="490"/>
      <c r="K35" s="490"/>
      <c r="L35" s="393"/>
      <c r="M35" s="393"/>
      <c r="N35" s="393"/>
      <c r="O35" s="393"/>
      <c r="P35" s="393"/>
      <c r="Q35" s="393"/>
      <c r="R35" s="393"/>
    </row>
    <row r="36" spans="1:18" ht="8.25" customHeight="1" x14ac:dyDescent="0.2">
      <c r="A36" s="250" t="s">
        <v>91</v>
      </c>
      <c r="C36" s="349"/>
      <c r="D36" s="349"/>
      <c r="E36" s="349"/>
      <c r="F36" s="349"/>
      <c r="G36" s="349"/>
      <c r="H36" s="490" t="s">
        <v>83</v>
      </c>
      <c r="I36" s="490"/>
      <c r="J36" s="490"/>
      <c r="K36" s="490"/>
      <c r="L36" s="393"/>
      <c r="M36" s="393"/>
      <c r="N36" s="393"/>
      <c r="O36" s="393"/>
      <c r="P36" s="393"/>
      <c r="Q36" s="393"/>
      <c r="R36" s="393"/>
    </row>
    <row r="37" spans="1:18" ht="8.25" customHeight="1" x14ac:dyDescent="0.2">
      <c r="A37" s="250" t="s">
        <v>90</v>
      </c>
      <c r="C37" s="349"/>
      <c r="D37" s="349"/>
      <c r="E37" s="349"/>
      <c r="F37" s="349"/>
      <c r="G37" s="349"/>
      <c r="H37" s="490" t="s">
        <v>82</v>
      </c>
      <c r="I37" s="490"/>
      <c r="J37" s="490"/>
      <c r="K37" s="490"/>
      <c r="L37" s="393"/>
      <c r="M37" s="393"/>
      <c r="N37" s="393"/>
      <c r="O37" s="393"/>
      <c r="P37" s="393"/>
      <c r="Q37" s="393"/>
      <c r="R37" s="393"/>
    </row>
    <row r="38" spans="1:18" ht="8.25" customHeight="1" x14ac:dyDescent="0.2">
      <c r="A38" s="250" t="s">
        <v>89</v>
      </c>
      <c r="C38" s="349"/>
      <c r="D38" s="349"/>
      <c r="E38" s="349"/>
      <c r="F38" s="349"/>
      <c r="G38" s="349"/>
      <c r="H38" s="490" t="s">
        <v>81</v>
      </c>
      <c r="I38" s="490"/>
      <c r="J38" s="490"/>
      <c r="K38" s="490"/>
      <c r="L38" s="393"/>
      <c r="M38" s="393"/>
      <c r="N38" s="393"/>
      <c r="O38" s="393"/>
      <c r="P38" s="393"/>
      <c r="Q38" s="393"/>
      <c r="R38" s="393"/>
    </row>
    <row r="39" spans="1:18" ht="8.25" customHeight="1" x14ac:dyDescent="0.2">
      <c r="A39" s="250" t="s">
        <v>88</v>
      </c>
      <c r="C39" s="349"/>
      <c r="D39" s="349"/>
      <c r="E39" s="349"/>
      <c r="F39" s="349"/>
      <c r="G39" s="349"/>
      <c r="H39" s="490" t="s">
        <v>80</v>
      </c>
      <c r="I39" s="490"/>
      <c r="J39" s="490"/>
      <c r="K39" s="490"/>
      <c r="L39" s="393"/>
      <c r="M39" s="393"/>
      <c r="N39" s="393"/>
      <c r="O39" s="393"/>
      <c r="P39" s="393"/>
      <c r="Q39" s="393"/>
      <c r="R39" s="393"/>
    </row>
    <row r="40" spans="1:18" ht="8.25" customHeight="1" x14ac:dyDescent="0.2">
      <c r="A40" s="250" t="s">
        <v>87</v>
      </c>
      <c r="C40" s="349"/>
      <c r="D40" s="349"/>
      <c r="E40" s="349"/>
      <c r="F40" s="349"/>
      <c r="G40" s="349"/>
      <c r="H40" s="490" t="s">
        <v>79</v>
      </c>
      <c r="I40" s="490"/>
      <c r="J40" s="490"/>
      <c r="K40" s="490"/>
      <c r="L40" s="393"/>
      <c r="M40" s="393"/>
      <c r="N40" s="393"/>
      <c r="O40" s="393"/>
      <c r="P40" s="393"/>
      <c r="Q40" s="393"/>
      <c r="R40" s="393"/>
    </row>
    <row r="41" spans="1:18" ht="8.25" customHeight="1" x14ac:dyDescent="0.2">
      <c r="A41" s="250" t="s">
        <v>86</v>
      </c>
      <c r="C41" s="349"/>
      <c r="D41" s="349"/>
      <c r="E41" s="349"/>
      <c r="F41" s="349"/>
      <c r="G41" s="349"/>
      <c r="H41" s="490" t="s">
        <v>78</v>
      </c>
      <c r="I41" s="490"/>
      <c r="J41" s="490"/>
      <c r="K41" s="490"/>
      <c r="L41" s="393"/>
      <c r="M41" s="393"/>
      <c r="N41" s="393"/>
      <c r="O41" s="393"/>
      <c r="P41" s="393"/>
      <c r="Q41" s="393"/>
      <c r="R41" s="393"/>
    </row>
    <row r="42" spans="1:18" ht="8.25" customHeight="1" x14ac:dyDescent="0.2">
      <c r="A42" s="101"/>
      <c r="C42" s="349"/>
      <c r="D42" s="349"/>
      <c r="E42" s="349"/>
      <c r="F42" s="349"/>
      <c r="G42" s="349"/>
      <c r="H42" s="490" t="s">
        <v>227</v>
      </c>
      <c r="I42" s="490"/>
      <c r="J42" s="490"/>
      <c r="K42" s="490"/>
      <c r="L42" s="393"/>
      <c r="M42" s="393"/>
      <c r="N42" s="393"/>
      <c r="O42" s="393"/>
      <c r="P42" s="393"/>
      <c r="Q42" s="393"/>
      <c r="R42" s="393"/>
    </row>
    <row r="43" spans="1:18" ht="5.25" customHeight="1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8" ht="9.75" customHeight="1" x14ac:dyDescent="0.2">
      <c r="A44" s="65" t="s">
        <v>32</v>
      </c>
    </row>
    <row r="45" spans="1:18" x14ac:dyDescent="0.2">
      <c r="C45" s="99"/>
      <c r="D45" s="99"/>
      <c r="E45" s="99"/>
      <c r="F45" s="99"/>
      <c r="G45" s="99"/>
      <c r="H45" s="99"/>
      <c r="I45" s="99"/>
      <c r="J45" s="99"/>
    </row>
    <row r="46" spans="1:18" x14ac:dyDescent="0.2">
      <c r="C46" s="99"/>
      <c r="D46" s="99"/>
      <c r="E46" s="99"/>
      <c r="F46" s="99"/>
      <c r="G46" s="99"/>
      <c r="H46" s="99"/>
      <c r="I46" s="99"/>
      <c r="J46" s="99"/>
    </row>
  </sheetData>
  <mergeCells count="17">
    <mergeCell ref="H41:K41"/>
    <mergeCell ref="H42:K42"/>
    <mergeCell ref="H34:K34"/>
    <mergeCell ref="H35:K35"/>
    <mergeCell ref="H36:K36"/>
    <mergeCell ref="H37:K37"/>
    <mergeCell ref="H38:K38"/>
    <mergeCell ref="H39:K39"/>
    <mergeCell ref="H40:K40"/>
    <mergeCell ref="A32:K32"/>
    <mergeCell ref="A1:K1"/>
    <mergeCell ref="A3:K3"/>
    <mergeCell ref="A5:K5"/>
    <mergeCell ref="A6:A7"/>
    <mergeCell ref="B6:J6"/>
    <mergeCell ref="K6:K7"/>
    <mergeCell ref="A4:K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64"/>
  <sheetViews>
    <sheetView showGridLines="0" view="pageBreakPreview" zoomScale="160" zoomScaleNormal="145" zoomScaleSheetLayoutView="160" workbookViewId="0">
      <selection activeCell="J18" sqref="J18"/>
    </sheetView>
  </sheetViews>
  <sheetFormatPr baseColWidth="10" defaultColWidth="11.42578125" defaultRowHeight="12.75" x14ac:dyDescent="0.2"/>
  <cols>
    <col min="1" max="1" width="16.28515625" style="59" customWidth="1"/>
    <col min="2" max="11" width="6.85546875" style="59" customWidth="1"/>
    <col min="12" max="16384" width="11.42578125" style="59"/>
  </cols>
  <sheetData>
    <row r="1" spans="1:12" ht="15" x14ac:dyDescent="0.2">
      <c r="A1" s="414" t="s">
        <v>242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80"/>
    </row>
    <row r="2" spans="1:12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</row>
    <row r="3" spans="1:12" ht="28.5" customHeight="1" x14ac:dyDescent="0.2">
      <c r="A3" s="416" t="s">
        <v>233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</row>
    <row r="4" spans="1:12" ht="15" x14ac:dyDescent="0.2">
      <c r="A4" s="492" t="s">
        <v>299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</row>
    <row r="5" spans="1:12" ht="6.75" customHeight="1" thickBot="1" x14ac:dyDescent="0.25"/>
    <row r="6" spans="1:12" ht="13.5" thickBot="1" x14ac:dyDescent="0.25">
      <c r="A6" s="429" t="s">
        <v>230</v>
      </c>
      <c r="B6" s="493" t="s">
        <v>76</v>
      </c>
      <c r="C6" s="493"/>
      <c r="D6" s="493"/>
      <c r="E6" s="493"/>
      <c r="F6" s="493"/>
      <c r="G6" s="493"/>
      <c r="H6" s="493"/>
      <c r="I6" s="493"/>
      <c r="J6" s="493"/>
      <c r="K6" s="429" t="s">
        <v>0</v>
      </c>
    </row>
    <row r="7" spans="1:12" ht="13.5" thickBot="1" x14ac:dyDescent="0.25">
      <c r="A7" s="430"/>
      <c r="B7" s="243" t="s">
        <v>201</v>
      </c>
      <c r="C7" s="207" t="s">
        <v>101</v>
      </c>
      <c r="D7" s="207" t="s">
        <v>100</v>
      </c>
      <c r="E7" s="207" t="s">
        <v>99</v>
      </c>
      <c r="F7" s="207" t="s">
        <v>95</v>
      </c>
      <c r="G7" s="207" t="s">
        <v>94</v>
      </c>
      <c r="H7" s="207" t="s">
        <v>98</v>
      </c>
      <c r="I7" s="207" t="s">
        <v>220</v>
      </c>
      <c r="J7" s="207" t="s">
        <v>97</v>
      </c>
      <c r="K7" s="430"/>
    </row>
    <row r="8" spans="1:12" ht="9.75" customHeight="1" x14ac:dyDescent="0.2">
      <c r="A8" s="84" t="s">
        <v>175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186">
        <f t="shared" ref="K8:K33" si="0">SUM(B8:J8)</f>
        <v>0</v>
      </c>
    </row>
    <row r="9" spans="1:12" ht="9.75" customHeight="1" x14ac:dyDescent="0.2">
      <c r="A9" s="86" t="s">
        <v>282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187">
        <f t="shared" si="0"/>
        <v>0</v>
      </c>
    </row>
    <row r="10" spans="1:12" ht="9.75" customHeight="1" x14ac:dyDescent="0.2">
      <c r="A10" s="88" t="s">
        <v>176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188">
        <f t="shared" si="0"/>
        <v>0</v>
      </c>
    </row>
    <row r="11" spans="1:12" ht="9.75" customHeight="1" x14ac:dyDescent="0.2">
      <c r="A11" s="86" t="s">
        <v>52</v>
      </c>
      <c r="B11" s="87">
        <v>0</v>
      </c>
      <c r="C11" s="87">
        <v>1</v>
      </c>
      <c r="D11" s="87">
        <v>0</v>
      </c>
      <c r="E11" s="87">
        <v>1</v>
      </c>
      <c r="F11" s="87">
        <v>1</v>
      </c>
      <c r="G11" s="87">
        <v>0</v>
      </c>
      <c r="H11" s="87">
        <v>0</v>
      </c>
      <c r="I11" s="87">
        <v>0</v>
      </c>
      <c r="J11" s="87">
        <v>0</v>
      </c>
      <c r="K11" s="187">
        <f t="shared" si="0"/>
        <v>3</v>
      </c>
    </row>
    <row r="12" spans="1:12" ht="9.75" customHeight="1" x14ac:dyDescent="0.2">
      <c r="A12" s="88" t="s">
        <v>166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188">
        <f t="shared" si="0"/>
        <v>0</v>
      </c>
    </row>
    <row r="13" spans="1:12" ht="9.75" customHeight="1" x14ac:dyDescent="0.2">
      <c r="A13" s="86" t="s">
        <v>177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187">
        <f t="shared" si="0"/>
        <v>0</v>
      </c>
    </row>
    <row r="14" spans="1:12" ht="9.75" customHeight="1" x14ac:dyDescent="0.2">
      <c r="A14" s="88" t="s">
        <v>57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1</v>
      </c>
      <c r="J14" s="85">
        <v>0</v>
      </c>
      <c r="K14" s="188">
        <f t="shared" si="0"/>
        <v>1</v>
      </c>
    </row>
    <row r="15" spans="1:12" ht="9.75" customHeight="1" x14ac:dyDescent="0.2">
      <c r="A15" s="86" t="s">
        <v>56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187">
        <f t="shared" si="0"/>
        <v>0</v>
      </c>
    </row>
    <row r="16" spans="1:12" ht="9.75" customHeight="1" x14ac:dyDescent="0.2">
      <c r="A16" s="88" t="s">
        <v>59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188">
        <f t="shared" si="0"/>
        <v>0</v>
      </c>
    </row>
    <row r="17" spans="1:11" ht="9.75" customHeight="1" x14ac:dyDescent="0.2">
      <c r="A17" s="86" t="s">
        <v>173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187">
        <f t="shared" si="0"/>
        <v>0</v>
      </c>
    </row>
    <row r="18" spans="1:11" ht="9.75" customHeight="1" x14ac:dyDescent="0.2">
      <c r="A18" s="88" t="s">
        <v>54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188">
        <f t="shared" si="0"/>
        <v>0</v>
      </c>
    </row>
    <row r="19" spans="1:11" ht="9.75" customHeight="1" x14ac:dyDescent="0.2">
      <c r="A19" s="86" t="s">
        <v>179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187">
        <f t="shared" si="0"/>
        <v>0</v>
      </c>
    </row>
    <row r="20" spans="1:11" ht="9.75" customHeight="1" x14ac:dyDescent="0.2">
      <c r="A20" s="88" t="s">
        <v>62</v>
      </c>
      <c r="B20" s="85"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188">
        <f t="shared" si="0"/>
        <v>0</v>
      </c>
    </row>
    <row r="21" spans="1:11" ht="9.75" customHeight="1" x14ac:dyDescent="0.2">
      <c r="A21" s="86" t="s">
        <v>61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187">
        <f t="shared" si="0"/>
        <v>0</v>
      </c>
    </row>
    <row r="22" spans="1:11" ht="9.75" customHeight="1" x14ac:dyDescent="0.2">
      <c r="A22" s="88" t="s">
        <v>120</v>
      </c>
      <c r="B22" s="85">
        <v>0</v>
      </c>
      <c r="C22" s="85">
        <v>0</v>
      </c>
      <c r="D22" s="85">
        <v>2</v>
      </c>
      <c r="E22" s="85">
        <v>1</v>
      </c>
      <c r="F22" s="85">
        <v>1</v>
      </c>
      <c r="G22" s="85">
        <v>2</v>
      </c>
      <c r="H22" s="85">
        <v>2</v>
      </c>
      <c r="I22" s="85">
        <v>0</v>
      </c>
      <c r="J22" s="85">
        <v>1</v>
      </c>
      <c r="K22" s="188">
        <f t="shared" si="0"/>
        <v>9</v>
      </c>
    </row>
    <row r="23" spans="1:11" ht="9.75" customHeight="1" x14ac:dyDescent="0.2">
      <c r="A23" s="86" t="s">
        <v>58</v>
      </c>
      <c r="B23" s="87">
        <v>0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187">
        <f t="shared" si="0"/>
        <v>0</v>
      </c>
    </row>
    <row r="24" spans="1:11" ht="9.75" customHeight="1" x14ac:dyDescent="0.2">
      <c r="A24" s="88" t="s">
        <v>55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188">
        <f t="shared" si="0"/>
        <v>0</v>
      </c>
    </row>
    <row r="25" spans="1:11" ht="9.75" customHeight="1" x14ac:dyDescent="0.2">
      <c r="A25" s="86" t="s">
        <v>178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187">
        <f t="shared" si="0"/>
        <v>0</v>
      </c>
    </row>
    <row r="26" spans="1:11" ht="9.75" customHeight="1" x14ac:dyDescent="0.2">
      <c r="A26" s="88" t="s">
        <v>53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188">
        <f t="shared" si="0"/>
        <v>0</v>
      </c>
    </row>
    <row r="27" spans="1:11" ht="9.75" customHeight="1" x14ac:dyDescent="0.2">
      <c r="A27" s="86" t="s">
        <v>50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87">
        <f t="shared" si="0"/>
        <v>0</v>
      </c>
    </row>
    <row r="28" spans="1:11" ht="9.75" customHeight="1" x14ac:dyDescent="0.2">
      <c r="A28" s="88" t="s">
        <v>51</v>
      </c>
      <c r="B28" s="85">
        <v>1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188">
        <f t="shared" si="0"/>
        <v>1</v>
      </c>
    </row>
    <row r="29" spans="1:11" ht="9.75" customHeight="1" x14ac:dyDescent="0.2">
      <c r="A29" s="86" t="s">
        <v>172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187">
        <f t="shared" si="0"/>
        <v>0</v>
      </c>
    </row>
    <row r="30" spans="1:11" ht="9.75" customHeight="1" x14ac:dyDescent="0.2">
      <c r="A30" s="88" t="s">
        <v>171</v>
      </c>
      <c r="B30" s="85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188">
        <f t="shared" si="0"/>
        <v>0</v>
      </c>
    </row>
    <row r="31" spans="1:11" ht="9.75" customHeight="1" x14ac:dyDescent="0.2">
      <c r="A31" s="86" t="s">
        <v>49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187">
        <f t="shared" si="0"/>
        <v>0</v>
      </c>
    </row>
    <row r="32" spans="1:11" ht="9.75" customHeight="1" x14ac:dyDescent="0.2">
      <c r="A32" s="88" t="s">
        <v>156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188">
        <f t="shared" si="0"/>
        <v>0</v>
      </c>
    </row>
    <row r="33" spans="1:23" ht="9.75" customHeight="1" thickBot="1" x14ac:dyDescent="0.25">
      <c r="A33" s="86" t="s">
        <v>60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187">
        <f t="shared" si="0"/>
        <v>0</v>
      </c>
    </row>
    <row r="34" spans="1:23" ht="18" customHeight="1" thickBot="1" x14ac:dyDescent="0.25">
      <c r="A34" s="207" t="s">
        <v>0</v>
      </c>
      <c r="B34" s="236">
        <f t="shared" ref="B34:K34" si="1">SUM(B8:B33)</f>
        <v>1</v>
      </c>
      <c r="C34" s="237">
        <f t="shared" si="1"/>
        <v>1</v>
      </c>
      <c r="D34" s="237">
        <f t="shared" si="1"/>
        <v>2</v>
      </c>
      <c r="E34" s="237">
        <f t="shared" ref="E34:F34" si="2">SUM(E8:E33)</f>
        <v>2</v>
      </c>
      <c r="F34" s="237">
        <f t="shared" si="2"/>
        <v>2</v>
      </c>
      <c r="G34" s="237">
        <f t="shared" si="1"/>
        <v>2</v>
      </c>
      <c r="H34" s="237">
        <f t="shared" si="1"/>
        <v>2</v>
      </c>
      <c r="I34" s="237">
        <f t="shared" ref="I34" si="3">SUM(I8:I33)</f>
        <v>1</v>
      </c>
      <c r="J34" s="237">
        <f t="shared" si="1"/>
        <v>1</v>
      </c>
      <c r="K34" s="210">
        <f t="shared" si="1"/>
        <v>14</v>
      </c>
    </row>
    <row r="35" spans="1:23" ht="12.75" customHeight="1" x14ac:dyDescent="0.2">
      <c r="A35" s="442" t="s">
        <v>76</v>
      </c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L35" s="249"/>
      <c r="M35" s="249"/>
      <c r="N35" s="249"/>
      <c r="O35" s="249"/>
      <c r="P35" s="249"/>
      <c r="Q35" s="249"/>
      <c r="R35" s="249"/>
      <c r="S35" s="249"/>
      <c r="V35" s="114"/>
      <c r="W35" s="94"/>
    </row>
    <row r="36" spans="1:23" ht="12.75" customHeight="1" x14ac:dyDescent="0.15">
      <c r="A36" s="292" t="s">
        <v>93</v>
      </c>
      <c r="C36" s="115"/>
      <c r="D36" s="115"/>
      <c r="E36" s="115"/>
      <c r="F36" s="115"/>
      <c r="G36" s="115"/>
      <c r="H36" s="115"/>
      <c r="I36" s="490" t="s">
        <v>85</v>
      </c>
      <c r="J36" s="490"/>
      <c r="K36" s="490"/>
      <c r="L36" s="490"/>
      <c r="M36" s="393"/>
      <c r="N36" s="393"/>
      <c r="O36" s="393"/>
      <c r="P36" s="393"/>
      <c r="Q36" s="393"/>
      <c r="R36" s="393"/>
      <c r="S36" s="393"/>
    </row>
    <row r="37" spans="1:23" ht="9" customHeight="1" x14ac:dyDescent="0.2">
      <c r="A37" s="293" t="s">
        <v>92</v>
      </c>
      <c r="C37" s="101"/>
      <c r="D37" s="101"/>
      <c r="E37" s="101"/>
      <c r="F37" s="101"/>
      <c r="G37" s="101"/>
      <c r="H37" s="101"/>
      <c r="I37" s="490" t="s">
        <v>84</v>
      </c>
      <c r="J37" s="490"/>
      <c r="K37" s="490"/>
      <c r="L37" s="490"/>
      <c r="M37" s="393"/>
      <c r="N37" s="393"/>
      <c r="O37" s="393"/>
      <c r="P37" s="393"/>
      <c r="Q37" s="393"/>
      <c r="R37" s="393"/>
      <c r="S37" s="393"/>
    </row>
    <row r="38" spans="1:23" ht="9" customHeight="1" x14ac:dyDescent="0.2">
      <c r="A38" s="293" t="s">
        <v>91</v>
      </c>
      <c r="C38" s="101"/>
      <c r="D38" s="101"/>
      <c r="E38" s="101"/>
      <c r="F38" s="101"/>
      <c r="G38" s="101"/>
      <c r="H38" s="101"/>
      <c r="I38" s="490" t="s">
        <v>83</v>
      </c>
      <c r="J38" s="490"/>
      <c r="K38" s="490"/>
      <c r="L38" s="490"/>
      <c r="M38" s="393"/>
      <c r="N38" s="393"/>
      <c r="O38" s="393"/>
      <c r="P38" s="393"/>
      <c r="Q38" s="393"/>
      <c r="R38" s="393"/>
      <c r="S38" s="393"/>
    </row>
    <row r="39" spans="1:23" ht="9" customHeight="1" x14ac:dyDescent="0.2">
      <c r="A39" s="293" t="s">
        <v>90</v>
      </c>
      <c r="C39" s="101"/>
      <c r="D39" s="101"/>
      <c r="E39" s="101"/>
      <c r="F39" s="101"/>
      <c r="G39" s="101"/>
      <c r="H39" s="101"/>
      <c r="I39" s="490" t="s">
        <v>82</v>
      </c>
      <c r="J39" s="490"/>
      <c r="K39" s="490"/>
      <c r="L39" s="490"/>
      <c r="M39" s="393"/>
      <c r="N39" s="393"/>
      <c r="O39" s="393"/>
      <c r="P39" s="393"/>
      <c r="Q39" s="393"/>
      <c r="R39" s="393"/>
      <c r="S39" s="393"/>
    </row>
    <row r="40" spans="1:23" ht="9" customHeight="1" x14ac:dyDescent="0.2">
      <c r="A40" s="293" t="s">
        <v>89</v>
      </c>
      <c r="C40" s="101"/>
      <c r="D40" s="101"/>
      <c r="E40" s="101"/>
      <c r="F40" s="101"/>
      <c r="G40" s="101"/>
      <c r="H40" s="101"/>
      <c r="I40" s="490" t="s">
        <v>81</v>
      </c>
      <c r="J40" s="490"/>
      <c r="K40" s="490"/>
      <c r="L40" s="490"/>
      <c r="M40" s="393"/>
      <c r="N40" s="393"/>
      <c r="O40" s="393"/>
      <c r="P40" s="393"/>
      <c r="Q40" s="393"/>
      <c r="R40" s="393"/>
      <c r="S40" s="393"/>
    </row>
    <row r="41" spans="1:23" ht="9" customHeight="1" x14ac:dyDescent="0.2">
      <c r="A41" s="293" t="s">
        <v>88</v>
      </c>
      <c r="C41" s="101"/>
      <c r="D41" s="101"/>
      <c r="E41" s="101"/>
      <c r="F41" s="101"/>
      <c r="G41" s="101"/>
      <c r="H41" s="101"/>
      <c r="I41" s="490" t="s">
        <v>80</v>
      </c>
      <c r="J41" s="490"/>
      <c r="K41" s="490"/>
      <c r="L41" s="490"/>
      <c r="M41" s="393"/>
      <c r="N41" s="393"/>
      <c r="O41" s="393"/>
      <c r="P41" s="393"/>
      <c r="Q41" s="393"/>
      <c r="R41" s="393"/>
      <c r="S41" s="393"/>
    </row>
    <row r="42" spans="1:23" ht="9" customHeight="1" x14ac:dyDescent="0.2">
      <c r="A42" s="293" t="s">
        <v>87</v>
      </c>
      <c r="C42" s="101"/>
      <c r="D42" s="101"/>
      <c r="E42" s="101"/>
      <c r="F42" s="101"/>
      <c r="G42" s="101"/>
      <c r="H42" s="101"/>
      <c r="I42" s="490" t="s">
        <v>79</v>
      </c>
      <c r="J42" s="490"/>
      <c r="K42" s="490"/>
      <c r="L42" s="490"/>
      <c r="M42" s="393"/>
      <c r="N42" s="393"/>
      <c r="O42" s="393"/>
      <c r="P42" s="393"/>
      <c r="Q42" s="393"/>
      <c r="R42" s="393"/>
      <c r="S42" s="393"/>
    </row>
    <row r="43" spans="1:23" ht="9" customHeight="1" x14ac:dyDescent="0.2">
      <c r="A43" s="293" t="s">
        <v>86</v>
      </c>
      <c r="C43" s="101"/>
      <c r="D43" s="101"/>
      <c r="E43" s="101"/>
      <c r="F43" s="101"/>
      <c r="G43" s="101"/>
      <c r="H43" s="101"/>
      <c r="I43" s="490" t="s">
        <v>78</v>
      </c>
      <c r="J43" s="490"/>
      <c r="K43" s="490"/>
      <c r="L43" s="490"/>
      <c r="M43" s="393"/>
      <c r="N43" s="393"/>
      <c r="O43" s="393"/>
      <c r="P43" s="393"/>
      <c r="Q43" s="393"/>
      <c r="R43" s="393"/>
      <c r="S43" s="393"/>
    </row>
    <row r="44" spans="1:23" ht="9" customHeight="1" x14ac:dyDescent="0.2">
      <c r="B44" s="101"/>
      <c r="C44" s="101"/>
      <c r="D44" s="101"/>
      <c r="E44" s="101"/>
      <c r="F44" s="101"/>
      <c r="G44" s="101"/>
      <c r="H44" s="101"/>
      <c r="I44" s="490" t="s">
        <v>227</v>
      </c>
      <c r="J44" s="490"/>
      <c r="K44" s="490"/>
      <c r="L44" s="490"/>
      <c r="M44" s="393"/>
      <c r="N44" s="393"/>
      <c r="O44" s="393"/>
      <c r="P44" s="393"/>
      <c r="Q44" s="393"/>
      <c r="R44" s="393"/>
      <c r="S44" s="393"/>
    </row>
    <row r="45" spans="1:23" ht="22.5" customHeight="1" x14ac:dyDescent="0.2">
      <c r="A45" s="89" t="s">
        <v>32</v>
      </c>
    </row>
    <row r="46" spans="1:23" x14ac:dyDescent="0.2">
      <c r="A46" s="65"/>
    </row>
    <row r="55" spans="11:12" x14ac:dyDescent="0.2">
      <c r="L55" s="90"/>
    </row>
    <row r="56" spans="11:12" x14ac:dyDescent="0.15">
      <c r="L56" s="91"/>
    </row>
    <row r="57" spans="11:12" x14ac:dyDescent="0.2">
      <c r="L57" s="92"/>
    </row>
    <row r="58" spans="11:12" x14ac:dyDescent="0.2">
      <c r="L58" s="92"/>
    </row>
    <row r="59" spans="11:12" x14ac:dyDescent="0.2">
      <c r="L59" s="92"/>
    </row>
    <row r="60" spans="11:12" x14ac:dyDescent="0.2">
      <c r="L60" s="92"/>
    </row>
    <row r="61" spans="11:12" x14ac:dyDescent="0.2">
      <c r="L61" s="92"/>
    </row>
    <row r="62" spans="11:12" x14ac:dyDescent="0.2">
      <c r="L62" s="92"/>
    </row>
    <row r="63" spans="11:12" x14ac:dyDescent="0.2">
      <c r="K63" s="93"/>
      <c r="L63" s="92"/>
    </row>
    <row r="64" spans="11:12" x14ac:dyDescent="0.2">
      <c r="L64" s="92"/>
    </row>
  </sheetData>
  <mergeCells count="16">
    <mergeCell ref="I43:L43"/>
    <mergeCell ref="I44:L44"/>
    <mergeCell ref="I36:L36"/>
    <mergeCell ref="I37:L37"/>
    <mergeCell ref="I38:L38"/>
    <mergeCell ref="I39:L39"/>
    <mergeCell ref="I40:L40"/>
    <mergeCell ref="I41:L41"/>
    <mergeCell ref="I42:L42"/>
    <mergeCell ref="A35:K35"/>
    <mergeCell ref="A1:K1"/>
    <mergeCell ref="A3:K3"/>
    <mergeCell ref="A4:K4"/>
    <mergeCell ref="A6:A7"/>
    <mergeCell ref="B6:J6"/>
    <mergeCell ref="K6:K7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0"/>
  <sheetViews>
    <sheetView showGridLines="0" view="pageBreakPreview" zoomScale="130" zoomScaleNormal="100" zoomScaleSheetLayoutView="130" workbookViewId="0">
      <selection activeCell="J18" sqref="J18"/>
    </sheetView>
  </sheetViews>
  <sheetFormatPr baseColWidth="10" defaultColWidth="11.42578125" defaultRowHeight="12.75" x14ac:dyDescent="0.2"/>
  <cols>
    <col min="1" max="2" width="42.85546875" style="59" customWidth="1"/>
    <col min="3" max="16384" width="11.42578125" style="59"/>
  </cols>
  <sheetData>
    <row r="1" spans="1:2" ht="15" x14ac:dyDescent="0.2">
      <c r="A1" s="414" t="s">
        <v>250</v>
      </c>
      <c r="B1" s="414"/>
    </row>
    <row r="2" spans="1:2" ht="15" x14ac:dyDescent="0.2">
      <c r="A2" s="67" t="s">
        <v>121</v>
      </c>
      <c r="B2" s="75"/>
    </row>
    <row r="3" spans="1:2" ht="15" x14ac:dyDescent="0.2">
      <c r="A3" s="416" t="s">
        <v>147</v>
      </c>
      <c r="B3" s="416"/>
    </row>
    <row r="4" spans="1:2" ht="15" x14ac:dyDescent="0.2">
      <c r="A4" s="494" t="s">
        <v>260</v>
      </c>
      <c r="B4" s="494"/>
    </row>
    <row r="5" spans="1:2" ht="13.5" thickBot="1" x14ac:dyDescent="0.25"/>
    <row r="6" spans="1:2" ht="36" customHeight="1" thickBot="1" x14ac:dyDescent="0.25">
      <c r="A6" s="233" t="s">
        <v>127</v>
      </c>
      <c r="B6" s="245" t="s">
        <v>209</v>
      </c>
    </row>
    <row r="7" spans="1:2" x14ac:dyDescent="0.2">
      <c r="A7" s="76" t="s">
        <v>228</v>
      </c>
      <c r="B7" s="77">
        <v>44</v>
      </c>
    </row>
    <row r="8" spans="1:2" x14ac:dyDescent="0.2">
      <c r="A8" s="383" t="s">
        <v>261</v>
      </c>
      <c r="B8" s="384">
        <v>58</v>
      </c>
    </row>
    <row r="9" spans="1:2" x14ac:dyDescent="0.2">
      <c r="A9" s="76" t="s">
        <v>265</v>
      </c>
      <c r="B9" s="77">
        <v>69</v>
      </c>
    </row>
    <row r="10" spans="1:2" x14ac:dyDescent="0.2">
      <c r="A10" s="383" t="s">
        <v>266</v>
      </c>
      <c r="B10" s="384">
        <v>63</v>
      </c>
    </row>
    <row r="11" spans="1:2" x14ac:dyDescent="0.2">
      <c r="A11" s="76" t="s">
        <v>267</v>
      </c>
      <c r="B11" s="77">
        <v>62</v>
      </c>
    </row>
    <row r="12" spans="1:2" x14ac:dyDescent="0.2">
      <c r="A12" s="383" t="s">
        <v>268</v>
      </c>
      <c r="B12" s="384">
        <v>43</v>
      </c>
    </row>
    <row r="13" spans="1:2" x14ac:dyDescent="0.2">
      <c r="A13" s="76" t="s">
        <v>269</v>
      </c>
      <c r="B13" s="77">
        <v>66</v>
      </c>
    </row>
    <row r="14" spans="1:2" x14ac:dyDescent="0.2">
      <c r="A14" s="383" t="s">
        <v>270</v>
      </c>
      <c r="B14" s="384">
        <v>67</v>
      </c>
    </row>
    <row r="15" spans="1:2" x14ac:dyDescent="0.2">
      <c r="A15" s="76" t="s">
        <v>271</v>
      </c>
      <c r="B15" s="77">
        <v>50</v>
      </c>
    </row>
    <row r="16" spans="1:2" ht="13.5" thickBot="1" x14ac:dyDescent="0.25">
      <c r="A16" s="383" t="s">
        <v>272</v>
      </c>
      <c r="B16" s="384">
        <v>64</v>
      </c>
    </row>
    <row r="17" spans="1:7" ht="18" customHeight="1" thickBot="1" x14ac:dyDescent="0.25">
      <c r="A17" s="233" t="s">
        <v>2</v>
      </c>
      <c r="B17" s="244">
        <f>SUM(B7:B16)</f>
        <v>586</v>
      </c>
      <c r="C17" s="78"/>
      <c r="E17" s="78"/>
      <c r="F17" s="78"/>
      <c r="G17" s="79"/>
    </row>
    <row r="18" spans="1:7" x14ac:dyDescent="0.2">
      <c r="A18" s="65" t="s">
        <v>32</v>
      </c>
    </row>
    <row r="19" spans="1:7" ht="24.95" customHeight="1" x14ac:dyDescent="0.2"/>
    <row r="20" spans="1:7" ht="24.95" customHeight="1" x14ac:dyDescent="0.2"/>
    <row r="21" spans="1:7" ht="24.95" customHeight="1" x14ac:dyDescent="0.2"/>
    <row r="22" spans="1:7" ht="24.95" customHeight="1" x14ac:dyDescent="0.2"/>
    <row r="23" spans="1:7" ht="24.95" customHeight="1" x14ac:dyDescent="0.2"/>
    <row r="24" spans="1:7" ht="24.95" customHeight="1" x14ac:dyDescent="0.2"/>
    <row r="25" spans="1:7" ht="24.95" customHeight="1" x14ac:dyDescent="0.2"/>
    <row r="26" spans="1:7" ht="24.95" customHeight="1" x14ac:dyDescent="0.2"/>
    <row r="27" spans="1:7" ht="24.95" customHeight="1" x14ac:dyDescent="0.2"/>
    <row r="28" spans="1:7" ht="24.95" customHeight="1" x14ac:dyDescent="0.2"/>
    <row r="29" spans="1:7" ht="24.95" customHeight="1" x14ac:dyDescent="0.2"/>
    <row r="30" spans="1:7" ht="24.95" customHeight="1" x14ac:dyDescent="0.2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6"/>
  <sheetViews>
    <sheetView showGridLines="0" view="pageBreakPreview" zoomScale="130" zoomScaleNormal="115" zoomScaleSheetLayoutView="130" workbookViewId="0">
      <selection activeCell="J18" sqref="J18"/>
    </sheetView>
  </sheetViews>
  <sheetFormatPr baseColWidth="10" defaultColWidth="11.42578125" defaultRowHeight="15.75" x14ac:dyDescent="0.2"/>
  <cols>
    <col min="1" max="1" width="62.85546875" style="71" customWidth="1"/>
    <col min="2" max="2" width="21.5703125" style="69" customWidth="1"/>
    <col min="3" max="3" width="11.42578125" style="69"/>
    <col min="4" max="4" width="15.7109375" style="69" customWidth="1"/>
    <col min="5" max="16384" width="11.42578125" style="69"/>
  </cols>
  <sheetData>
    <row r="1" spans="1:4" s="66" customFormat="1" ht="18.75" x14ac:dyDescent="0.2">
      <c r="A1" s="456" t="s">
        <v>251</v>
      </c>
      <c r="B1" s="456"/>
    </row>
    <row r="2" spans="1:4" ht="15" x14ac:dyDescent="0.2">
      <c r="A2" s="67" t="s">
        <v>121</v>
      </c>
      <c r="B2" s="68"/>
    </row>
    <row r="3" spans="1:4" s="70" customFormat="1" x14ac:dyDescent="0.2">
      <c r="A3" s="478" t="s">
        <v>152</v>
      </c>
      <c r="B3" s="478"/>
    </row>
    <row r="4" spans="1:4" s="70" customFormat="1" x14ac:dyDescent="0.2">
      <c r="A4" s="486" t="s">
        <v>299</v>
      </c>
      <c r="B4" s="486"/>
    </row>
    <row r="5" spans="1:4" s="70" customFormat="1" ht="13.5" customHeight="1" thickBot="1" x14ac:dyDescent="0.25"/>
    <row r="6" spans="1:4" s="70" customFormat="1" ht="37.5" customHeight="1" thickBot="1" x14ac:dyDescent="0.25">
      <c r="A6" s="217" t="s">
        <v>37</v>
      </c>
      <c r="B6" s="246" t="s">
        <v>195</v>
      </c>
    </row>
    <row r="7" spans="1:4" ht="12.75" x14ac:dyDescent="0.2">
      <c r="A7" s="74" t="s">
        <v>307</v>
      </c>
      <c r="B7" s="183">
        <v>4</v>
      </c>
      <c r="D7" s="138"/>
    </row>
    <row r="8" spans="1:4" ht="12.75" x14ac:dyDescent="0.2">
      <c r="A8" s="42" t="s">
        <v>300</v>
      </c>
      <c r="B8" s="184">
        <v>2</v>
      </c>
      <c r="D8" s="138"/>
    </row>
    <row r="9" spans="1:4" ht="12.75" x14ac:dyDescent="0.2">
      <c r="A9" s="74" t="s">
        <v>289</v>
      </c>
      <c r="B9" s="185">
        <v>1</v>
      </c>
      <c r="D9" s="138"/>
    </row>
    <row r="10" spans="1:4" ht="12.75" x14ac:dyDescent="0.2">
      <c r="A10" s="42" t="s">
        <v>317</v>
      </c>
      <c r="B10" s="184">
        <v>1</v>
      </c>
      <c r="D10" s="138"/>
    </row>
    <row r="11" spans="1:4" ht="12.75" x14ac:dyDescent="0.2">
      <c r="A11" s="74" t="s">
        <v>323</v>
      </c>
      <c r="B11" s="185">
        <v>1</v>
      </c>
      <c r="D11" s="138"/>
    </row>
    <row r="12" spans="1:4" ht="12.75" x14ac:dyDescent="0.2">
      <c r="A12" s="42" t="s">
        <v>330</v>
      </c>
      <c r="B12" s="184">
        <v>2</v>
      </c>
      <c r="D12" s="138"/>
    </row>
    <row r="13" spans="1:4" ht="12.75" x14ac:dyDescent="0.2">
      <c r="A13" s="74" t="s">
        <v>284</v>
      </c>
      <c r="B13" s="185">
        <v>3</v>
      </c>
      <c r="D13" s="138"/>
    </row>
    <row r="14" spans="1:4" ht="12.75" x14ac:dyDescent="0.2">
      <c r="A14" s="42" t="s">
        <v>327</v>
      </c>
      <c r="B14" s="184">
        <v>1</v>
      </c>
      <c r="D14" s="138"/>
    </row>
    <row r="15" spans="1:4" ht="13.5" thickBot="1" x14ac:dyDescent="0.25">
      <c r="A15" s="74" t="s">
        <v>1</v>
      </c>
      <c r="B15" s="185">
        <v>49</v>
      </c>
      <c r="D15" s="138"/>
    </row>
    <row r="16" spans="1:4" ht="18" customHeight="1" thickBot="1" x14ac:dyDescent="0.25">
      <c r="A16" s="247" t="s">
        <v>0</v>
      </c>
      <c r="B16" s="248">
        <f>SUM(B7:B15)</f>
        <v>64</v>
      </c>
      <c r="D16" s="138"/>
    </row>
    <row r="17" spans="1:4" ht="7.5" customHeight="1" x14ac:dyDescent="0.2">
      <c r="A17" s="69"/>
    </row>
    <row r="18" spans="1:4" x14ac:dyDescent="0.2">
      <c r="D18" s="71"/>
    </row>
    <row r="36" spans="1:1" ht="13.5" customHeight="1" x14ac:dyDescent="0.2">
      <c r="A36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0"/>
  <sheetViews>
    <sheetView showGridLines="0" tabSelected="1" view="pageBreakPreview" zoomScale="130" zoomScaleNormal="130" zoomScaleSheetLayoutView="130" workbookViewId="0">
      <selection activeCell="J18" sqref="J18"/>
    </sheetView>
  </sheetViews>
  <sheetFormatPr baseColWidth="10" defaultColWidth="11.42578125" defaultRowHeight="12.75" x14ac:dyDescent="0.2"/>
  <cols>
    <col min="1" max="1" width="12" style="59" customWidth="1"/>
    <col min="2" max="13" width="7.5703125" style="59" customWidth="1"/>
    <col min="14" max="14" width="9.140625" style="59" customWidth="1"/>
    <col min="15" max="16384" width="11.42578125" style="59"/>
  </cols>
  <sheetData>
    <row r="1" spans="1:14" ht="15" x14ac:dyDescent="0.2">
      <c r="A1" s="495" t="s">
        <v>262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4" ht="15" x14ac:dyDescent="0.2">
      <c r="A2" s="359" t="s">
        <v>121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ht="33" customHeight="1" x14ac:dyDescent="0.2">
      <c r="A3" s="496" t="s">
        <v>263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5" x14ac:dyDescent="0.2">
      <c r="A4" s="494" t="s">
        <v>260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14" ht="7.5" customHeight="1" thickBot="1" x14ac:dyDescent="0.25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14" ht="24.75" customHeight="1" thickBot="1" x14ac:dyDescent="0.25">
      <c r="A6" s="411" t="s">
        <v>119</v>
      </c>
      <c r="B6" s="431" t="s">
        <v>264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97"/>
      <c r="N6" s="411" t="s">
        <v>0</v>
      </c>
    </row>
    <row r="7" spans="1:14" ht="24.75" customHeight="1" thickBot="1" x14ac:dyDescent="0.25">
      <c r="A7" s="415"/>
      <c r="B7" s="361" t="s">
        <v>228</v>
      </c>
      <c r="C7" s="361" t="s">
        <v>261</v>
      </c>
      <c r="D7" s="361" t="s">
        <v>265</v>
      </c>
      <c r="E7" s="361" t="s">
        <v>266</v>
      </c>
      <c r="F7" s="361" t="s">
        <v>267</v>
      </c>
      <c r="G7" s="361" t="s">
        <v>268</v>
      </c>
      <c r="H7" s="361" t="s">
        <v>269</v>
      </c>
      <c r="I7" s="361" t="s">
        <v>270</v>
      </c>
      <c r="J7" s="361" t="s">
        <v>271</v>
      </c>
      <c r="K7" s="361" t="s">
        <v>272</v>
      </c>
      <c r="L7" s="361" t="s">
        <v>273</v>
      </c>
      <c r="M7" s="361" t="s">
        <v>274</v>
      </c>
      <c r="N7" s="415"/>
    </row>
    <row r="8" spans="1:14" ht="12" customHeight="1" x14ac:dyDescent="0.2">
      <c r="A8" s="72" t="s">
        <v>117</v>
      </c>
      <c r="B8" s="362">
        <v>2</v>
      </c>
      <c r="C8" s="362">
        <v>0</v>
      </c>
      <c r="D8" s="362">
        <v>5</v>
      </c>
      <c r="E8" s="362">
        <v>0</v>
      </c>
      <c r="F8" s="362">
        <v>0</v>
      </c>
      <c r="G8" s="362">
        <v>4</v>
      </c>
      <c r="H8" s="362">
        <v>2</v>
      </c>
      <c r="I8" s="362">
        <v>4</v>
      </c>
      <c r="J8" s="362">
        <v>6</v>
      </c>
      <c r="K8" s="362">
        <v>0</v>
      </c>
      <c r="L8" s="362">
        <v>0</v>
      </c>
      <c r="M8" s="362">
        <v>0</v>
      </c>
      <c r="N8" s="363">
        <f>SUM(B8:M8)</f>
        <v>23</v>
      </c>
    </row>
    <row r="9" spans="1:14" ht="12" customHeight="1" thickBot="1" x14ac:dyDescent="0.25">
      <c r="A9" s="73" t="s">
        <v>118</v>
      </c>
      <c r="B9" s="364">
        <v>0</v>
      </c>
      <c r="C9" s="364">
        <v>0</v>
      </c>
      <c r="D9" s="364">
        <v>0</v>
      </c>
      <c r="E9" s="364">
        <v>0</v>
      </c>
      <c r="F9" s="364">
        <v>0</v>
      </c>
      <c r="G9" s="364">
        <v>0</v>
      </c>
      <c r="H9" s="364">
        <v>0</v>
      </c>
      <c r="I9" s="364">
        <v>0</v>
      </c>
      <c r="J9" s="364">
        <v>0</v>
      </c>
      <c r="K9" s="364">
        <v>2</v>
      </c>
      <c r="L9" s="364">
        <v>0</v>
      </c>
      <c r="M9" s="364">
        <v>0</v>
      </c>
      <c r="N9" s="365">
        <f>SUM(B9:M9)</f>
        <v>2</v>
      </c>
    </row>
    <row r="10" spans="1:14" ht="18" customHeight="1" thickBot="1" x14ac:dyDescent="0.25">
      <c r="A10" s="207" t="s">
        <v>2</v>
      </c>
      <c r="B10" s="366">
        <f t="shared" ref="B10:N10" si="0">SUM(B8:B9)</f>
        <v>2</v>
      </c>
      <c r="C10" s="366">
        <f t="shared" si="0"/>
        <v>0</v>
      </c>
      <c r="D10" s="366">
        <f t="shared" si="0"/>
        <v>5</v>
      </c>
      <c r="E10" s="366">
        <f t="shared" si="0"/>
        <v>0</v>
      </c>
      <c r="F10" s="366">
        <f t="shared" si="0"/>
        <v>0</v>
      </c>
      <c r="G10" s="366">
        <f t="shared" si="0"/>
        <v>4</v>
      </c>
      <c r="H10" s="366">
        <f t="shared" si="0"/>
        <v>2</v>
      </c>
      <c r="I10" s="366">
        <f t="shared" si="0"/>
        <v>4</v>
      </c>
      <c r="J10" s="366">
        <f t="shared" si="0"/>
        <v>6</v>
      </c>
      <c r="K10" s="366">
        <f t="shared" si="0"/>
        <v>2</v>
      </c>
      <c r="L10" s="366">
        <f t="shared" si="0"/>
        <v>0</v>
      </c>
      <c r="M10" s="366">
        <f t="shared" si="0"/>
        <v>0</v>
      </c>
      <c r="N10" s="367">
        <f t="shared" si="0"/>
        <v>25</v>
      </c>
    </row>
    <row r="11" spans="1:14" ht="19.5" customHeight="1" x14ac:dyDescent="0.2">
      <c r="A11" s="65" t="s">
        <v>32</v>
      </c>
    </row>
    <row r="12" spans="1:14" ht="24.95" customHeight="1" x14ac:dyDescent="0.2"/>
    <row r="13" spans="1:14" ht="24.95" customHeight="1" x14ac:dyDescent="0.2"/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</sheetData>
  <mergeCells count="6">
    <mergeCell ref="A1:N1"/>
    <mergeCell ref="A3:N3"/>
    <mergeCell ref="A4:N4"/>
    <mergeCell ref="A6:A7"/>
    <mergeCell ref="B6:M6"/>
    <mergeCell ref="N6:N7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4"/>
  <sheetViews>
    <sheetView showGridLines="0" view="pageBreakPreview" zoomScale="130" zoomScaleNormal="100" zoomScaleSheetLayoutView="130" workbookViewId="0">
      <selection activeCell="J18" sqref="J18"/>
    </sheetView>
  </sheetViews>
  <sheetFormatPr baseColWidth="10" defaultColWidth="11.42578125" defaultRowHeight="15.75" x14ac:dyDescent="0.2"/>
  <cols>
    <col min="1" max="1" width="39.140625" style="377" customWidth="1"/>
    <col min="2" max="3" width="14.28515625" style="371" customWidth="1"/>
    <col min="4" max="4" width="12.5703125" style="371" customWidth="1"/>
    <col min="5" max="16384" width="11.42578125" style="371"/>
  </cols>
  <sheetData>
    <row r="1" spans="1:4" s="368" customFormat="1" ht="18.75" x14ac:dyDescent="0.2">
      <c r="A1" s="498" t="s">
        <v>275</v>
      </c>
      <c r="B1" s="498"/>
      <c r="C1" s="498"/>
      <c r="D1" s="498"/>
    </row>
    <row r="2" spans="1:4" ht="15" x14ac:dyDescent="0.2">
      <c r="A2" s="369" t="s">
        <v>121</v>
      </c>
      <c r="B2" s="370"/>
      <c r="C2" s="370"/>
      <c r="D2" s="370"/>
    </row>
    <row r="3" spans="1:4" s="372" customFormat="1" ht="30" customHeight="1" x14ac:dyDescent="0.2">
      <c r="A3" s="499" t="s">
        <v>276</v>
      </c>
      <c r="B3" s="499"/>
      <c r="C3" s="499"/>
      <c r="D3" s="499"/>
    </row>
    <row r="4" spans="1:4" s="372" customFormat="1" x14ac:dyDescent="0.2">
      <c r="A4" s="500" t="s">
        <v>299</v>
      </c>
      <c r="B4" s="500"/>
      <c r="C4" s="500"/>
      <c r="D4" s="500"/>
    </row>
    <row r="5" spans="1:4" s="372" customFormat="1" ht="13.5" customHeight="1" thickBot="1" x14ac:dyDescent="0.25">
      <c r="A5" s="373"/>
      <c r="B5" s="373"/>
      <c r="C5" s="373"/>
      <c r="D5" s="373"/>
    </row>
    <row r="6" spans="1:4" s="372" customFormat="1" ht="16.5" thickBot="1" x14ac:dyDescent="0.25">
      <c r="A6" s="501" t="s">
        <v>277</v>
      </c>
      <c r="B6" s="503" t="s">
        <v>119</v>
      </c>
      <c r="C6" s="504"/>
      <c r="D6" s="505" t="s">
        <v>0</v>
      </c>
    </row>
    <row r="7" spans="1:4" s="372" customFormat="1" ht="16.5" thickBot="1" x14ac:dyDescent="0.25">
      <c r="A7" s="502"/>
      <c r="B7" s="374" t="s">
        <v>117</v>
      </c>
      <c r="C7" s="374" t="s">
        <v>118</v>
      </c>
      <c r="D7" s="506"/>
    </row>
    <row r="8" spans="1:4" ht="27" x14ac:dyDescent="0.2">
      <c r="A8" s="385" t="s">
        <v>301</v>
      </c>
      <c r="B8" s="386">
        <v>0</v>
      </c>
      <c r="C8" s="387">
        <v>1</v>
      </c>
      <c r="D8" s="388">
        <f>SUM(B8:C8)</f>
        <v>1</v>
      </c>
    </row>
    <row r="9" spans="1:4" ht="12.75" x14ac:dyDescent="0.2">
      <c r="A9" s="397" t="s">
        <v>290</v>
      </c>
      <c r="B9" s="507">
        <v>2</v>
      </c>
      <c r="C9" s="508">
        <v>0</v>
      </c>
      <c r="D9" s="509">
        <f>SUM(B9:C9)</f>
        <v>2</v>
      </c>
    </row>
    <row r="10" spans="1:4" ht="12.75" x14ac:dyDescent="0.2">
      <c r="A10" s="385" t="s">
        <v>302</v>
      </c>
      <c r="B10" s="510"/>
      <c r="C10" s="511">
        <v>1</v>
      </c>
      <c r="D10" s="512">
        <f>SUM(B10:C10)</f>
        <v>1</v>
      </c>
    </row>
    <row r="11" spans="1:4" ht="12.75" x14ac:dyDescent="0.2">
      <c r="A11" s="397" t="s">
        <v>291</v>
      </c>
      <c r="B11" s="507">
        <v>1</v>
      </c>
      <c r="C11" s="508">
        <v>0</v>
      </c>
      <c r="D11" s="509">
        <f>SUM(B11:C11)</f>
        <v>1</v>
      </c>
    </row>
    <row r="12" spans="1:4" ht="18.75" thickBot="1" x14ac:dyDescent="0.25">
      <c r="A12" s="385" t="s">
        <v>303</v>
      </c>
      <c r="B12" s="510">
        <v>1</v>
      </c>
      <c r="C12" s="511">
        <v>0</v>
      </c>
      <c r="D12" s="512">
        <f>SUM(B12:C12)</f>
        <v>1</v>
      </c>
    </row>
    <row r="13" spans="1:4" ht="18" customHeight="1" thickBot="1" x14ac:dyDescent="0.25">
      <c r="A13" s="375" t="s">
        <v>0</v>
      </c>
      <c r="B13" s="389">
        <f>SUM(B8:B12)</f>
        <v>4</v>
      </c>
      <c r="C13" s="390">
        <f>SUM(C8:C12)</f>
        <v>2</v>
      </c>
      <c r="D13" s="391">
        <f>SUM(D8:D12)</f>
        <v>6</v>
      </c>
    </row>
    <row r="14" spans="1:4" ht="13.5" customHeight="1" x14ac:dyDescent="0.2">
      <c r="A14" s="376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5"/>
  <sheetViews>
    <sheetView showGridLines="0" view="pageBreakPreview" zoomScale="160" zoomScaleNormal="160" zoomScaleSheetLayoutView="160" workbookViewId="0">
      <selection activeCell="J18" sqref="J18"/>
    </sheetView>
  </sheetViews>
  <sheetFormatPr baseColWidth="10" defaultColWidth="11.42578125" defaultRowHeight="12.75" x14ac:dyDescent="0.2"/>
  <cols>
    <col min="1" max="1" width="37.7109375" style="59" customWidth="1"/>
    <col min="2" max="4" width="11.42578125" style="59" customWidth="1"/>
    <col min="5" max="5" width="12.42578125" style="59" customWidth="1"/>
    <col min="6" max="6" width="9.28515625" style="80" customWidth="1"/>
    <col min="7" max="7" width="2.85546875" style="59" customWidth="1"/>
    <col min="8" max="8" width="6.42578125" style="59" customWidth="1"/>
    <col min="9" max="9" width="14.7109375" style="59" customWidth="1"/>
    <col min="10" max="10" width="7.42578125" style="59" customWidth="1"/>
    <col min="11" max="16384" width="11.42578125" style="59"/>
  </cols>
  <sheetData>
    <row r="1" spans="1:14" ht="13.5" customHeight="1" x14ac:dyDescent="0.2">
      <c r="A1" s="414" t="s">
        <v>243</v>
      </c>
      <c r="B1" s="414"/>
      <c r="C1" s="414"/>
      <c r="D1" s="414"/>
      <c r="E1" s="414"/>
      <c r="F1" s="414"/>
    </row>
    <row r="2" spans="1:14" ht="13.5" customHeight="1" x14ac:dyDescent="0.2">
      <c r="A2" s="67" t="s">
        <v>121</v>
      </c>
      <c r="B2" s="75"/>
      <c r="C2" s="75"/>
      <c r="D2" s="75"/>
      <c r="E2" s="82"/>
      <c r="F2" s="75"/>
    </row>
    <row r="3" spans="1:14" ht="13.5" customHeight="1" x14ac:dyDescent="0.2">
      <c r="A3" s="416" t="s">
        <v>77</v>
      </c>
      <c r="B3" s="416"/>
      <c r="C3" s="416"/>
      <c r="D3" s="416"/>
      <c r="E3" s="416"/>
      <c r="F3" s="416"/>
    </row>
    <row r="4" spans="1:14" ht="13.5" customHeight="1" x14ac:dyDescent="0.2">
      <c r="A4" s="423" t="s">
        <v>299</v>
      </c>
      <c r="B4" s="416"/>
      <c r="C4" s="416"/>
      <c r="D4" s="416"/>
      <c r="E4" s="416"/>
      <c r="F4" s="416"/>
    </row>
    <row r="5" spans="1:14" ht="13.5" customHeight="1" thickBot="1" x14ac:dyDescent="0.25">
      <c r="A5" s="417"/>
      <c r="B5" s="418"/>
      <c r="C5" s="418"/>
      <c r="D5" s="418"/>
      <c r="E5" s="418"/>
      <c r="F5" s="418"/>
      <c r="I5" s="119"/>
      <c r="J5" s="119"/>
      <c r="K5" s="119"/>
      <c r="L5" s="119"/>
    </row>
    <row r="6" spans="1:14" ht="24.75" customHeight="1" thickBot="1" x14ac:dyDescent="0.25">
      <c r="A6" s="411" t="s">
        <v>76</v>
      </c>
      <c r="B6" s="419" t="s">
        <v>40</v>
      </c>
      <c r="C6" s="420"/>
      <c r="D6" s="420"/>
      <c r="E6" s="420"/>
      <c r="F6" s="421" t="s">
        <v>0</v>
      </c>
      <c r="I6" s="172" t="s">
        <v>74</v>
      </c>
      <c r="J6" s="173">
        <v>725</v>
      </c>
      <c r="K6" s="174">
        <f t="shared" ref="K6:K11" si="0">+J6/$J$25</f>
        <v>0.23200000000000001</v>
      </c>
      <c r="L6" s="119"/>
      <c r="M6" s="101" t="s">
        <v>74</v>
      </c>
      <c r="N6" s="101">
        <v>725</v>
      </c>
    </row>
    <row r="7" spans="1:14" ht="24.75" customHeight="1" thickBot="1" x14ac:dyDescent="0.25">
      <c r="A7" s="415"/>
      <c r="B7" s="217" t="s">
        <v>34</v>
      </c>
      <c r="C7" s="218" t="s">
        <v>33</v>
      </c>
      <c r="D7" s="217" t="s">
        <v>63</v>
      </c>
      <c r="E7" s="219" t="s">
        <v>35</v>
      </c>
      <c r="F7" s="422"/>
      <c r="I7" s="172" t="s">
        <v>197</v>
      </c>
      <c r="J7" s="173">
        <v>527</v>
      </c>
      <c r="K7" s="174">
        <f t="shared" si="0"/>
        <v>0.16864000000000001</v>
      </c>
      <c r="L7" s="119"/>
      <c r="M7" s="101" t="s">
        <v>197</v>
      </c>
      <c r="N7" s="101">
        <v>527</v>
      </c>
    </row>
    <row r="8" spans="1:14" x14ac:dyDescent="0.2">
      <c r="A8" s="175" t="s">
        <v>72</v>
      </c>
      <c r="B8" s="176">
        <v>1</v>
      </c>
      <c r="C8" s="176">
        <v>30</v>
      </c>
      <c r="D8" s="176">
        <v>0</v>
      </c>
      <c r="E8" s="48">
        <v>0</v>
      </c>
      <c r="F8" s="186">
        <f t="shared" ref="F8:F24" si="1">SUM(B8:E8)</f>
        <v>31</v>
      </c>
      <c r="I8" s="172" t="s">
        <v>73</v>
      </c>
      <c r="J8" s="173">
        <v>382</v>
      </c>
      <c r="K8" s="174">
        <f t="shared" si="0"/>
        <v>0.12224</v>
      </c>
      <c r="L8" s="119"/>
      <c r="M8" s="101" t="s">
        <v>73</v>
      </c>
      <c r="N8" s="101">
        <v>382</v>
      </c>
    </row>
    <row r="9" spans="1:14" ht="11.25" customHeight="1" x14ac:dyDescent="0.2">
      <c r="A9" s="177" t="s">
        <v>65</v>
      </c>
      <c r="B9" s="178">
        <v>0</v>
      </c>
      <c r="C9" s="178">
        <v>8</v>
      </c>
      <c r="D9" s="178">
        <v>0</v>
      </c>
      <c r="E9" s="44">
        <v>0</v>
      </c>
      <c r="F9" s="187">
        <f t="shared" si="1"/>
        <v>8</v>
      </c>
      <c r="I9" s="172" t="s">
        <v>198</v>
      </c>
      <c r="J9" s="173">
        <v>349</v>
      </c>
      <c r="K9" s="174">
        <f t="shared" si="0"/>
        <v>0.11168</v>
      </c>
      <c r="L9" s="119"/>
      <c r="M9" s="101" t="s">
        <v>198</v>
      </c>
      <c r="N9" s="101">
        <v>349</v>
      </c>
    </row>
    <row r="10" spans="1:14" ht="11.25" customHeight="1" x14ac:dyDescent="0.2">
      <c r="A10" s="175" t="s">
        <v>75</v>
      </c>
      <c r="B10" s="176">
        <v>1</v>
      </c>
      <c r="C10" s="176">
        <v>194</v>
      </c>
      <c r="D10" s="176">
        <v>20</v>
      </c>
      <c r="E10" s="48">
        <v>3</v>
      </c>
      <c r="F10" s="188">
        <f t="shared" si="1"/>
        <v>218</v>
      </c>
      <c r="I10" s="172" t="s">
        <v>196</v>
      </c>
      <c r="J10" s="173">
        <v>303</v>
      </c>
      <c r="K10" s="174">
        <f t="shared" si="0"/>
        <v>9.6960000000000005E-2</v>
      </c>
      <c r="L10" s="119"/>
      <c r="M10" s="101" t="s">
        <v>196</v>
      </c>
      <c r="N10" s="101">
        <v>303</v>
      </c>
    </row>
    <row r="11" spans="1:14" ht="11.25" customHeight="1" x14ac:dyDescent="0.2">
      <c r="A11" s="177" t="s">
        <v>74</v>
      </c>
      <c r="B11" s="178">
        <v>2</v>
      </c>
      <c r="C11" s="178">
        <v>712</v>
      </c>
      <c r="D11" s="178">
        <v>11</v>
      </c>
      <c r="E11" s="44">
        <v>0</v>
      </c>
      <c r="F11" s="187">
        <f t="shared" si="1"/>
        <v>725</v>
      </c>
      <c r="I11" s="172" t="s">
        <v>75</v>
      </c>
      <c r="J11" s="173">
        <v>218</v>
      </c>
      <c r="K11" s="174">
        <f t="shared" si="0"/>
        <v>6.9760000000000003E-2</v>
      </c>
      <c r="L11" s="119"/>
      <c r="M11" s="101" t="s">
        <v>75</v>
      </c>
      <c r="N11" s="101">
        <v>218</v>
      </c>
    </row>
    <row r="12" spans="1:14" ht="11.25" customHeight="1" x14ac:dyDescent="0.2">
      <c r="A12" s="175" t="s">
        <v>71</v>
      </c>
      <c r="B12" s="176">
        <v>0</v>
      </c>
      <c r="C12" s="176">
        <v>16</v>
      </c>
      <c r="D12" s="176">
        <v>1</v>
      </c>
      <c r="E12" s="48">
        <v>0</v>
      </c>
      <c r="F12" s="188">
        <f t="shared" si="1"/>
        <v>17</v>
      </c>
      <c r="I12" s="172" t="s">
        <v>218</v>
      </c>
      <c r="J12" s="173">
        <v>205</v>
      </c>
      <c r="K12" s="174">
        <f t="shared" ref="K12:K24" si="2">+J13/$J$25</f>
        <v>4.4159999999999998E-2</v>
      </c>
      <c r="L12" s="119"/>
      <c r="M12" s="101" t="s">
        <v>218</v>
      </c>
      <c r="N12" s="101">
        <v>205</v>
      </c>
    </row>
    <row r="13" spans="1:14" ht="11.25" customHeight="1" x14ac:dyDescent="0.2">
      <c r="A13" s="177" t="s">
        <v>73</v>
      </c>
      <c r="B13" s="178">
        <v>2</v>
      </c>
      <c r="C13" s="178">
        <v>379</v>
      </c>
      <c r="D13" s="178">
        <v>1</v>
      </c>
      <c r="E13" s="44">
        <v>0</v>
      </c>
      <c r="F13" s="187">
        <f t="shared" si="1"/>
        <v>382</v>
      </c>
      <c r="I13" s="172" t="s">
        <v>67</v>
      </c>
      <c r="J13" s="173">
        <v>138</v>
      </c>
      <c r="K13" s="174">
        <f t="shared" si="2"/>
        <v>0.04</v>
      </c>
      <c r="L13" s="119"/>
      <c r="M13" s="101" t="s">
        <v>67</v>
      </c>
      <c r="N13" s="101">
        <v>138</v>
      </c>
    </row>
    <row r="14" spans="1:14" ht="18" x14ac:dyDescent="0.2">
      <c r="A14" s="175" t="s">
        <v>196</v>
      </c>
      <c r="B14" s="176">
        <v>2</v>
      </c>
      <c r="C14" s="176">
        <v>298</v>
      </c>
      <c r="D14" s="176">
        <v>3</v>
      </c>
      <c r="E14" s="48">
        <v>0</v>
      </c>
      <c r="F14" s="188">
        <f t="shared" si="1"/>
        <v>303</v>
      </c>
      <c r="I14" s="172" t="s">
        <v>70</v>
      </c>
      <c r="J14" s="173">
        <v>125</v>
      </c>
      <c r="K14" s="174">
        <f t="shared" si="2"/>
        <v>4.8959999999999997E-2</v>
      </c>
      <c r="L14" s="119"/>
      <c r="M14" s="101" t="s">
        <v>70</v>
      </c>
      <c r="N14" s="101">
        <v>125</v>
      </c>
    </row>
    <row r="15" spans="1:14" ht="11.25" customHeight="1" x14ac:dyDescent="0.2">
      <c r="A15" s="177" t="s">
        <v>70</v>
      </c>
      <c r="B15" s="178">
        <v>0</v>
      </c>
      <c r="C15" s="178">
        <v>122</v>
      </c>
      <c r="D15" s="178">
        <v>3</v>
      </c>
      <c r="E15" s="44">
        <v>0</v>
      </c>
      <c r="F15" s="187">
        <f t="shared" si="1"/>
        <v>125</v>
      </c>
      <c r="I15" s="179" t="s">
        <v>31</v>
      </c>
      <c r="J15" s="180">
        <v>153</v>
      </c>
      <c r="K15" s="174">
        <f t="shared" si="2"/>
        <v>1</v>
      </c>
      <c r="L15" s="119"/>
      <c r="M15" s="101" t="s">
        <v>66</v>
      </c>
      <c r="N15" s="101">
        <v>75</v>
      </c>
    </row>
    <row r="16" spans="1:14" ht="19.5" customHeight="1" x14ac:dyDescent="0.2">
      <c r="A16" s="175" t="s">
        <v>198</v>
      </c>
      <c r="B16" s="176">
        <v>2</v>
      </c>
      <c r="C16" s="176">
        <v>341</v>
      </c>
      <c r="D16" s="176">
        <v>5</v>
      </c>
      <c r="E16" s="48">
        <v>1</v>
      </c>
      <c r="F16" s="188">
        <f t="shared" si="1"/>
        <v>349</v>
      </c>
      <c r="I16" s="181"/>
      <c r="J16" s="180">
        <f>SUM(J6:J15)</f>
        <v>3125</v>
      </c>
      <c r="K16" s="174">
        <f t="shared" si="2"/>
        <v>0</v>
      </c>
      <c r="L16" s="119"/>
      <c r="M16" s="101" t="s">
        <v>72</v>
      </c>
      <c r="N16" s="101">
        <v>31</v>
      </c>
    </row>
    <row r="17" spans="1:15" ht="11.25" customHeight="1" x14ac:dyDescent="0.2">
      <c r="A17" s="177" t="s">
        <v>68</v>
      </c>
      <c r="B17" s="178">
        <v>0</v>
      </c>
      <c r="C17" s="178">
        <v>6</v>
      </c>
      <c r="D17" s="178">
        <v>1</v>
      </c>
      <c r="E17" s="44">
        <v>0</v>
      </c>
      <c r="F17" s="187">
        <f t="shared" si="1"/>
        <v>7</v>
      </c>
      <c r="I17" s="181"/>
      <c r="J17" s="180"/>
      <c r="K17" s="174">
        <f t="shared" si="2"/>
        <v>0</v>
      </c>
      <c r="L17" s="119"/>
      <c r="M17" s="101" t="s">
        <v>71</v>
      </c>
      <c r="N17" s="101">
        <v>17</v>
      </c>
    </row>
    <row r="18" spans="1:15" ht="19.5" customHeight="1" x14ac:dyDescent="0.2">
      <c r="A18" s="175" t="s">
        <v>197</v>
      </c>
      <c r="B18" s="176">
        <v>2</v>
      </c>
      <c r="C18" s="176">
        <v>520</v>
      </c>
      <c r="D18" s="176">
        <v>5</v>
      </c>
      <c r="E18" s="48">
        <v>0</v>
      </c>
      <c r="F18" s="188">
        <f t="shared" si="1"/>
        <v>527</v>
      </c>
      <c r="I18" s="181"/>
      <c r="J18" s="180"/>
      <c r="K18" s="174">
        <f t="shared" si="2"/>
        <v>0</v>
      </c>
      <c r="L18" s="119"/>
      <c r="M18" s="101" t="s">
        <v>69</v>
      </c>
      <c r="N18" s="101">
        <v>15</v>
      </c>
    </row>
    <row r="19" spans="1:15" ht="11.25" customHeight="1" x14ac:dyDescent="0.2">
      <c r="A19" s="177" t="s">
        <v>66</v>
      </c>
      <c r="B19" s="178">
        <v>1</v>
      </c>
      <c r="C19" s="178">
        <v>70</v>
      </c>
      <c r="D19" s="178">
        <v>2</v>
      </c>
      <c r="E19" s="44">
        <v>2</v>
      </c>
      <c r="F19" s="187">
        <f t="shared" si="1"/>
        <v>75</v>
      </c>
      <c r="I19" s="181"/>
      <c r="J19" s="180"/>
      <c r="K19" s="174">
        <f t="shared" si="2"/>
        <v>0</v>
      </c>
      <c r="L19" s="119"/>
      <c r="M19" s="101" t="s">
        <v>65</v>
      </c>
      <c r="N19" s="101">
        <v>8</v>
      </c>
    </row>
    <row r="20" spans="1:15" ht="11.25" customHeight="1" x14ac:dyDescent="0.2">
      <c r="A20" s="175" t="s">
        <v>69</v>
      </c>
      <c r="B20" s="176">
        <v>0</v>
      </c>
      <c r="C20" s="176">
        <v>15</v>
      </c>
      <c r="D20" s="176">
        <v>0</v>
      </c>
      <c r="E20" s="48">
        <v>0</v>
      </c>
      <c r="F20" s="188">
        <f t="shared" si="1"/>
        <v>15</v>
      </c>
      <c r="I20" s="181"/>
      <c r="J20" s="180"/>
      <c r="K20" s="174">
        <f t="shared" si="2"/>
        <v>0</v>
      </c>
      <c r="L20" s="119"/>
      <c r="M20" s="101" t="s">
        <v>68</v>
      </c>
      <c r="N20" s="101">
        <v>7</v>
      </c>
    </row>
    <row r="21" spans="1:15" ht="11.25" customHeight="1" x14ac:dyDescent="0.2">
      <c r="A21" s="177" t="s">
        <v>67</v>
      </c>
      <c r="B21" s="178">
        <v>1</v>
      </c>
      <c r="C21" s="178">
        <v>131</v>
      </c>
      <c r="D21" s="178">
        <v>6</v>
      </c>
      <c r="E21" s="44">
        <v>0</v>
      </c>
      <c r="F21" s="187">
        <f t="shared" si="1"/>
        <v>138</v>
      </c>
      <c r="I21" s="181"/>
      <c r="J21" s="180"/>
      <c r="K21" s="174">
        <f t="shared" si="2"/>
        <v>0</v>
      </c>
      <c r="L21" s="80"/>
      <c r="M21" s="101" t="s">
        <v>64</v>
      </c>
      <c r="N21" s="101">
        <v>0</v>
      </c>
      <c r="O21" s="59">
        <f>SUM(N14:N21)</f>
        <v>278</v>
      </c>
    </row>
    <row r="22" spans="1:15" ht="19.5" customHeight="1" x14ac:dyDescent="0.2">
      <c r="A22" s="175" t="s">
        <v>218</v>
      </c>
      <c r="B22" s="176">
        <v>0</v>
      </c>
      <c r="C22" s="176">
        <v>199</v>
      </c>
      <c r="D22" s="176">
        <v>6</v>
      </c>
      <c r="E22" s="48">
        <v>0</v>
      </c>
      <c r="F22" s="188">
        <f t="shared" si="1"/>
        <v>205</v>
      </c>
      <c r="I22" s="181"/>
      <c r="J22" s="180"/>
      <c r="K22" s="174">
        <f t="shared" si="2"/>
        <v>0</v>
      </c>
    </row>
    <row r="23" spans="1:15" s="80" customFormat="1" ht="13.5" thickBot="1" x14ac:dyDescent="0.25">
      <c r="A23" s="177" t="s">
        <v>64</v>
      </c>
      <c r="B23" s="178">
        <v>0</v>
      </c>
      <c r="C23" s="178">
        <v>0</v>
      </c>
      <c r="D23" s="178">
        <v>0</v>
      </c>
      <c r="E23" s="44">
        <v>0</v>
      </c>
      <c r="F23" s="187">
        <f t="shared" si="1"/>
        <v>0</v>
      </c>
      <c r="H23" s="59"/>
      <c r="I23" s="181"/>
      <c r="J23" s="180"/>
      <c r="K23" s="174">
        <f t="shared" si="2"/>
        <v>0</v>
      </c>
      <c r="L23" s="59"/>
      <c r="M23" s="59"/>
    </row>
    <row r="24" spans="1:15" ht="18" customHeight="1" thickBot="1" x14ac:dyDescent="0.25">
      <c r="A24" s="207" t="s">
        <v>0</v>
      </c>
      <c r="B24" s="220">
        <f>SUM(B8:B23)</f>
        <v>14</v>
      </c>
      <c r="C24" s="221">
        <f>SUM(C8:C23)</f>
        <v>3041</v>
      </c>
      <c r="D24" s="221">
        <f>SUM(D8:D23)</f>
        <v>64</v>
      </c>
      <c r="E24" s="222">
        <f>SUM(E8:E23)</f>
        <v>6</v>
      </c>
      <c r="F24" s="210">
        <f t="shared" si="1"/>
        <v>3125</v>
      </c>
      <c r="I24" s="181"/>
      <c r="J24" s="180"/>
      <c r="K24" s="174">
        <f t="shared" si="2"/>
        <v>1</v>
      </c>
    </row>
    <row r="25" spans="1:15" x14ac:dyDescent="0.2">
      <c r="J25" s="59">
        <f>SUM(J6:J15)</f>
        <v>3125</v>
      </c>
    </row>
    <row r="41" spans="1:1" ht="6.75" customHeight="1" x14ac:dyDescent="0.2"/>
    <row r="42" spans="1:1" ht="1.5" hidden="1" customHeight="1" x14ac:dyDescent="0.2"/>
    <row r="43" spans="1:1" ht="13.5" customHeight="1" x14ac:dyDescent="0.2">
      <c r="A43" s="65" t="s">
        <v>32</v>
      </c>
    </row>
    <row r="94" spans="15:15" x14ac:dyDescent="0.2">
      <c r="O94" s="80"/>
    </row>
    <row r="105" spans="11:12" x14ac:dyDescent="0.2">
      <c r="L105" s="182">
        <f t="shared" ref="L105:L113" si="3">+K107/$K$115</f>
        <v>0.33333333333333331</v>
      </c>
    </row>
    <row r="106" spans="11:12" x14ac:dyDescent="0.2">
      <c r="L106" s="182">
        <f t="shared" si="3"/>
        <v>0.19496855345911951</v>
      </c>
    </row>
    <row r="107" spans="11:12" x14ac:dyDescent="0.2">
      <c r="K107" s="59">
        <v>53</v>
      </c>
      <c r="L107" s="182">
        <f t="shared" si="3"/>
        <v>0.12578616352201258</v>
      </c>
    </row>
    <row r="108" spans="11:12" x14ac:dyDescent="0.2">
      <c r="K108" s="59">
        <v>31</v>
      </c>
      <c r="L108" s="182">
        <f t="shared" si="3"/>
        <v>8.8050314465408799E-2</v>
      </c>
    </row>
    <row r="109" spans="11:12" x14ac:dyDescent="0.2">
      <c r="K109" s="59">
        <v>20</v>
      </c>
      <c r="L109" s="182">
        <f t="shared" si="3"/>
        <v>6.2893081761006289E-2</v>
      </c>
    </row>
    <row r="110" spans="11:12" x14ac:dyDescent="0.2">
      <c r="K110" s="59">
        <v>14</v>
      </c>
      <c r="L110" s="182">
        <f t="shared" si="3"/>
        <v>5.6603773584905662E-2</v>
      </c>
    </row>
    <row r="111" spans="11:12" x14ac:dyDescent="0.2">
      <c r="K111" s="59">
        <v>10</v>
      </c>
      <c r="L111" s="182">
        <f t="shared" si="3"/>
        <v>5.0314465408805034E-2</v>
      </c>
    </row>
    <row r="112" spans="11:12" x14ac:dyDescent="0.2">
      <c r="K112" s="59">
        <v>9</v>
      </c>
      <c r="L112" s="182">
        <f t="shared" si="3"/>
        <v>8.8050314465408799E-2</v>
      </c>
    </row>
    <row r="113" spans="11:12" x14ac:dyDescent="0.2">
      <c r="K113" s="59">
        <v>8</v>
      </c>
      <c r="L113" s="182">
        <f t="shared" si="3"/>
        <v>1</v>
      </c>
    </row>
    <row r="114" spans="11:12" x14ac:dyDescent="0.2">
      <c r="K114" s="59">
        <v>14</v>
      </c>
    </row>
    <row r="115" spans="11:12" x14ac:dyDescent="0.2">
      <c r="K115" s="59">
        <f>SUM(K107:K114)</f>
        <v>159</v>
      </c>
    </row>
  </sheetData>
  <sortState ref="M6:N20">
    <sortCondition descending="1" ref="N6:N2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5"/>
  <sheetViews>
    <sheetView showGridLines="0" view="pageBreakPreview" zoomScale="130" zoomScaleNormal="130" zoomScaleSheetLayoutView="130" workbookViewId="0">
      <selection activeCell="J18" sqref="J18"/>
    </sheetView>
  </sheetViews>
  <sheetFormatPr baseColWidth="10" defaultColWidth="11.42578125" defaultRowHeight="12.75" x14ac:dyDescent="0.2"/>
  <cols>
    <col min="1" max="1" width="20" style="59" customWidth="1"/>
    <col min="2" max="2" width="13" style="59" customWidth="1"/>
    <col min="3" max="3" width="14.7109375" style="59" customWidth="1"/>
    <col min="4" max="5" width="17.140625" style="59" customWidth="1"/>
    <col min="6" max="7" width="11.42578125" style="59"/>
    <col min="8" max="8" width="9.140625" style="59" customWidth="1"/>
    <col min="9" max="16384" width="11.42578125" style="59"/>
  </cols>
  <sheetData>
    <row r="1" spans="1:10" s="108" customFormat="1" ht="15.75" customHeight="1" x14ac:dyDescent="0.2">
      <c r="A1" s="414" t="s">
        <v>244</v>
      </c>
      <c r="B1" s="414"/>
      <c r="C1" s="414"/>
      <c r="D1" s="414"/>
      <c r="E1" s="414"/>
      <c r="G1" s="59"/>
      <c r="H1" s="59"/>
      <c r="I1" s="59"/>
      <c r="J1" s="59"/>
    </row>
    <row r="2" spans="1:10" ht="15" customHeight="1" x14ac:dyDescent="0.25">
      <c r="A2" s="169" t="s">
        <v>121</v>
      </c>
      <c r="B2" s="169"/>
      <c r="C2" s="75"/>
      <c r="D2" s="75"/>
      <c r="E2" s="82"/>
      <c r="I2" s="80" t="s">
        <v>125</v>
      </c>
      <c r="J2" s="59">
        <v>1609</v>
      </c>
    </row>
    <row r="3" spans="1:10" ht="15.75" customHeight="1" x14ac:dyDescent="0.2">
      <c r="A3" s="416" t="s">
        <v>41</v>
      </c>
      <c r="B3" s="416"/>
      <c r="C3" s="416"/>
      <c r="D3" s="416"/>
      <c r="E3" s="416"/>
      <c r="F3" s="117"/>
      <c r="I3" s="170" t="s">
        <v>1</v>
      </c>
      <c r="J3" s="119">
        <v>688</v>
      </c>
    </row>
    <row r="4" spans="1:10" ht="15" customHeight="1" x14ac:dyDescent="0.2">
      <c r="A4" s="423" t="s">
        <v>299</v>
      </c>
      <c r="B4" s="416"/>
      <c r="C4" s="416"/>
      <c r="D4" s="416"/>
      <c r="E4" s="416"/>
      <c r="F4" s="117"/>
      <c r="H4" s="119"/>
      <c r="I4" s="170" t="s">
        <v>3</v>
      </c>
      <c r="J4" s="119">
        <v>338</v>
      </c>
    </row>
    <row r="5" spans="1:10" ht="13.5" customHeight="1" thickBot="1" x14ac:dyDescent="0.25">
      <c r="A5" s="424"/>
      <c r="B5" s="425"/>
      <c r="C5" s="425"/>
      <c r="D5" s="425"/>
      <c r="E5" s="425"/>
      <c r="F5" s="118"/>
      <c r="H5" s="119"/>
      <c r="I5" s="170" t="s">
        <v>4</v>
      </c>
      <c r="J5" s="119">
        <v>254</v>
      </c>
    </row>
    <row r="6" spans="1:10" ht="18" customHeight="1" thickBot="1" x14ac:dyDescent="0.25">
      <c r="A6" s="411" t="s">
        <v>30</v>
      </c>
      <c r="B6" s="408" t="s">
        <v>40</v>
      </c>
      <c r="C6" s="409"/>
      <c r="D6" s="410"/>
      <c r="E6" s="421" t="s">
        <v>0</v>
      </c>
      <c r="H6" s="119"/>
      <c r="I6" s="170" t="s">
        <v>123</v>
      </c>
      <c r="J6" s="119">
        <v>126</v>
      </c>
    </row>
    <row r="7" spans="1:10" ht="24.75" customHeight="1" thickBot="1" x14ac:dyDescent="0.25">
      <c r="A7" s="415"/>
      <c r="B7" s="217" t="s">
        <v>34</v>
      </c>
      <c r="C7" s="217" t="s">
        <v>33</v>
      </c>
      <c r="D7" s="217" t="s">
        <v>35</v>
      </c>
      <c r="E7" s="426"/>
      <c r="H7" s="119"/>
      <c r="I7" s="170" t="s">
        <v>126</v>
      </c>
      <c r="J7" s="119">
        <v>26</v>
      </c>
    </row>
    <row r="8" spans="1:10" s="119" customFormat="1" ht="11.25" customHeight="1" x14ac:dyDescent="0.2">
      <c r="A8" s="105" t="s">
        <v>174</v>
      </c>
      <c r="B8" s="47">
        <v>0</v>
      </c>
      <c r="C8" s="48">
        <v>1</v>
      </c>
      <c r="D8" s="49">
        <v>0</v>
      </c>
      <c r="E8" s="194">
        <f t="shared" ref="E8:E18" si="0">SUM(B8:D8)</f>
        <v>1</v>
      </c>
      <c r="G8" s="59"/>
      <c r="I8" s="170" t="s">
        <v>124</v>
      </c>
      <c r="J8" s="119">
        <v>16</v>
      </c>
    </row>
    <row r="9" spans="1:10" s="119" customFormat="1" ht="11.25" customHeight="1" x14ac:dyDescent="0.2">
      <c r="A9" s="171" t="s">
        <v>148</v>
      </c>
      <c r="B9" s="43">
        <v>0</v>
      </c>
      <c r="C9" s="44">
        <v>1</v>
      </c>
      <c r="D9" s="45">
        <v>0</v>
      </c>
      <c r="E9" s="195">
        <f t="shared" si="0"/>
        <v>1</v>
      </c>
      <c r="G9" s="59"/>
      <c r="I9" s="170" t="s">
        <v>122</v>
      </c>
      <c r="J9" s="119">
        <v>2</v>
      </c>
    </row>
    <row r="10" spans="1:10" s="119" customFormat="1" ht="11.25" customHeight="1" x14ac:dyDescent="0.2">
      <c r="A10" s="105" t="s">
        <v>3</v>
      </c>
      <c r="B10" s="47">
        <v>4</v>
      </c>
      <c r="C10" s="48">
        <v>331</v>
      </c>
      <c r="D10" s="49">
        <v>3</v>
      </c>
      <c r="E10" s="196">
        <f t="shared" si="0"/>
        <v>338</v>
      </c>
      <c r="G10" s="59"/>
      <c r="I10" s="119" t="s">
        <v>174</v>
      </c>
      <c r="J10" s="119">
        <v>1</v>
      </c>
    </row>
    <row r="11" spans="1:10" s="119" customFormat="1" ht="11.25" customHeight="1" x14ac:dyDescent="0.2">
      <c r="A11" s="171" t="s">
        <v>122</v>
      </c>
      <c r="B11" s="43">
        <v>0</v>
      </c>
      <c r="C11" s="44">
        <v>2</v>
      </c>
      <c r="D11" s="45">
        <v>0</v>
      </c>
      <c r="E11" s="195">
        <f t="shared" si="0"/>
        <v>2</v>
      </c>
      <c r="G11" s="59"/>
      <c r="I11" s="59" t="s">
        <v>148</v>
      </c>
      <c r="J11" s="59">
        <v>1</v>
      </c>
    </row>
    <row r="12" spans="1:10" s="119" customFormat="1" ht="11.25" customHeight="1" x14ac:dyDescent="0.2">
      <c r="A12" s="105" t="s">
        <v>123</v>
      </c>
      <c r="B12" s="47">
        <v>3</v>
      </c>
      <c r="C12" s="48">
        <v>122</v>
      </c>
      <c r="D12" s="49">
        <v>1</v>
      </c>
      <c r="E12" s="196">
        <f t="shared" si="0"/>
        <v>126</v>
      </c>
      <c r="G12" s="59"/>
      <c r="I12" s="59"/>
      <c r="J12" s="59">
        <f>SUM(J2:J11)</f>
        <v>3061</v>
      </c>
    </row>
    <row r="13" spans="1:10" s="119" customFormat="1" ht="11.25" customHeight="1" x14ac:dyDescent="0.2">
      <c r="A13" s="171" t="s">
        <v>124</v>
      </c>
      <c r="B13" s="43">
        <v>0</v>
      </c>
      <c r="C13" s="44">
        <v>16</v>
      </c>
      <c r="D13" s="45">
        <v>0</v>
      </c>
      <c r="E13" s="195">
        <f t="shared" si="0"/>
        <v>16</v>
      </c>
      <c r="G13" s="59"/>
    </row>
    <row r="14" spans="1:10" s="119" customFormat="1" ht="11.25" customHeight="1" x14ac:dyDescent="0.2">
      <c r="A14" s="105" t="s">
        <v>4</v>
      </c>
      <c r="B14" s="47">
        <v>2</v>
      </c>
      <c r="C14" s="48">
        <v>250</v>
      </c>
      <c r="D14" s="49">
        <v>2</v>
      </c>
      <c r="E14" s="196">
        <f t="shared" si="0"/>
        <v>254</v>
      </c>
      <c r="G14" s="59"/>
      <c r="H14" s="80"/>
      <c r="I14" s="80"/>
      <c r="J14" s="80"/>
    </row>
    <row r="15" spans="1:10" s="119" customFormat="1" ht="11.25" customHeight="1" x14ac:dyDescent="0.2">
      <c r="A15" s="171" t="s">
        <v>126</v>
      </c>
      <c r="B15" s="43">
        <v>2</v>
      </c>
      <c r="C15" s="44">
        <v>24</v>
      </c>
      <c r="D15" s="45">
        <v>0</v>
      </c>
      <c r="E15" s="195">
        <f t="shared" si="0"/>
        <v>26</v>
      </c>
      <c r="G15" s="59"/>
      <c r="H15" s="59"/>
      <c r="I15" s="59" t="s">
        <v>3</v>
      </c>
      <c r="J15" s="59">
        <v>338</v>
      </c>
    </row>
    <row r="16" spans="1:10" s="119" customFormat="1" ht="11.25" customHeight="1" x14ac:dyDescent="0.2">
      <c r="A16" s="105" t="s">
        <v>1</v>
      </c>
      <c r="B16" s="47">
        <v>1</v>
      </c>
      <c r="C16" s="48">
        <v>687</v>
      </c>
      <c r="D16" s="49">
        <v>0</v>
      </c>
      <c r="E16" s="196">
        <f t="shared" si="0"/>
        <v>688</v>
      </c>
      <c r="G16" s="59"/>
      <c r="H16" s="59"/>
      <c r="I16" s="59" t="s">
        <v>4</v>
      </c>
      <c r="J16" s="59">
        <v>254</v>
      </c>
    </row>
    <row r="17" spans="1:11" s="119" customFormat="1" ht="11.25" customHeight="1" thickBot="1" x14ac:dyDescent="0.25">
      <c r="A17" s="171" t="s">
        <v>125</v>
      </c>
      <c r="B17" s="43">
        <v>2</v>
      </c>
      <c r="C17" s="44">
        <v>1607</v>
      </c>
      <c r="D17" s="45">
        <v>0</v>
      </c>
      <c r="E17" s="195">
        <f t="shared" si="0"/>
        <v>1609</v>
      </c>
      <c r="G17" s="59"/>
      <c r="H17" s="59"/>
      <c r="I17" s="59" t="s">
        <v>123</v>
      </c>
      <c r="J17" s="59">
        <v>126</v>
      </c>
      <c r="K17" s="80"/>
    </row>
    <row r="18" spans="1:11" s="80" customFormat="1" ht="18" customHeight="1" thickBot="1" x14ac:dyDescent="0.25">
      <c r="A18" s="207" t="s">
        <v>0</v>
      </c>
      <c r="B18" s="223">
        <f>SUM(B8:B17)</f>
        <v>14</v>
      </c>
      <c r="C18" s="222">
        <f>SUM(C8:C17)</f>
        <v>3041</v>
      </c>
      <c r="D18" s="224">
        <f>SUM(D8:D17)</f>
        <v>6</v>
      </c>
      <c r="E18" s="225">
        <f t="shared" si="0"/>
        <v>3061</v>
      </c>
      <c r="G18" s="59"/>
      <c r="H18" s="59"/>
      <c r="I18" s="59" t="s">
        <v>126</v>
      </c>
      <c r="J18" s="59">
        <v>26</v>
      </c>
      <c r="K18" s="59"/>
    </row>
    <row r="19" spans="1:11" x14ac:dyDescent="0.2">
      <c r="B19" s="146"/>
      <c r="D19" s="146"/>
      <c r="I19" s="59" t="s">
        <v>124</v>
      </c>
      <c r="J19" s="59">
        <v>16</v>
      </c>
    </row>
    <row r="20" spans="1:11" x14ac:dyDescent="0.2">
      <c r="I20" s="59" t="s">
        <v>122</v>
      </c>
      <c r="J20" s="59">
        <v>2</v>
      </c>
    </row>
    <row r="21" spans="1:11" x14ac:dyDescent="0.2">
      <c r="I21" s="59" t="s">
        <v>174</v>
      </c>
      <c r="J21" s="59">
        <v>1</v>
      </c>
    </row>
    <row r="22" spans="1:11" x14ac:dyDescent="0.2">
      <c r="G22" s="80"/>
      <c r="H22" s="80"/>
      <c r="I22" s="59" t="s">
        <v>148</v>
      </c>
      <c r="J22" s="59">
        <v>1</v>
      </c>
    </row>
    <row r="23" spans="1:11" x14ac:dyDescent="0.2">
      <c r="G23" s="119"/>
      <c r="H23" s="119"/>
      <c r="I23" s="59" t="s">
        <v>1</v>
      </c>
      <c r="J23" s="59">
        <v>688</v>
      </c>
    </row>
    <row r="24" spans="1:11" x14ac:dyDescent="0.2">
      <c r="H24" s="119"/>
      <c r="I24" s="59" t="s">
        <v>125</v>
      </c>
      <c r="J24" s="59">
        <v>1609</v>
      </c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10.5" customHeight="1" x14ac:dyDescent="0.2"/>
    <row r="34" spans="1:1" x14ac:dyDescent="0.2">
      <c r="A34" s="65" t="s">
        <v>32</v>
      </c>
    </row>
    <row r="35" spans="1:1" ht="24" customHeight="1" x14ac:dyDescent="0.2"/>
    <row r="36" spans="1:1" ht="11.25" customHeight="1" x14ac:dyDescent="0.2"/>
    <row r="55" spans="12:12" x14ac:dyDescent="0.2">
      <c r="L55" s="119"/>
    </row>
    <row r="56" spans="12:12" x14ac:dyDescent="0.2">
      <c r="L56" s="119"/>
    </row>
    <row r="57" spans="12:12" x14ac:dyDescent="0.2">
      <c r="L57" s="119"/>
    </row>
    <row r="58" spans="12:12" x14ac:dyDescent="0.2">
      <c r="L58" s="119"/>
    </row>
    <row r="59" spans="12:12" x14ac:dyDescent="0.2">
      <c r="L59" s="119"/>
    </row>
    <row r="60" spans="12:12" x14ac:dyDescent="0.2">
      <c r="L60" s="119"/>
    </row>
    <row r="61" spans="12:12" x14ac:dyDescent="0.2">
      <c r="L61" s="119"/>
    </row>
    <row r="62" spans="12:12" x14ac:dyDescent="0.2">
      <c r="L62" s="119"/>
    </row>
    <row r="63" spans="12:12" x14ac:dyDescent="0.2">
      <c r="L63" s="119"/>
    </row>
    <row r="64" spans="12:12" x14ac:dyDescent="0.2">
      <c r="L64" s="119"/>
    </row>
    <row r="65" spans="12:12" x14ac:dyDescent="0.2">
      <c r="L65" s="80"/>
    </row>
  </sheetData>
  <sortState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6"/>
  <sheetViews>
    <sheetView showGridLines="0" view="pageBreakPreview" zoomScale="145" zoomScaleNormal="145" zoomScaleSheetLayoutView="145" workbookViewId="0">
      <selection activeCell="J18" sqref="J18"/>
    </sheetView>
  </sheetViews>
  <sheetFormatPr baseColWidth="10" defaultColWidth="11.42578125" defaultRowHeight="12.75" x14ac:dyDescent="0.2"/>
  <cols>
    <col min="1" max="4" width="21.42578125" style="59" customWidth="1"/>
    <col min="5" max="16384" width="11.42578125" style="59"/>
  </cols>
  <sheetData>
    <row r="1" spans="1:7" ht="15" x14ac:dyDescent="0.2">
      <c r="A1" s="414" t="s">
        <v>245</v>
      </c>
      <c r="B1" s="414"/>
      <c r="C1" s="414"/>
      <c r="D1" s="414"/>
    </row>
    <row r="2" spans="1:7" ht="15" x14ac:dyDescent="0.2">
      <c r="A2" s="67" t="s">
        <v>121</v>
      </c>
      <c r="B2" s="75"/>
      <c r="C2" s="75"/>
      <c r="D2" s="75"/>
    </row>
    <row r="3" spans="1:7" ht="15" customHeight="1" x14ac:dyDescent="0.2">
      <c r="A3" s="416" t="s">
        <v>128</v>
      </c>
      <c r="B3" s="416"/>
      <c r="C3" s="416"/>
      <c r="D3" s="416"/>
      <c r="E3" s="428"/>
      <c r="F3" s="428"/>
      <c r="G3" s="428"/>
    </row>
    <row r="4" spans="1:7" ht="15" customHeight="1" x14ac:dyDescent="0.2">
      <c r="A4" s="433" t="s">
        <v>260</v>
      </c>
      <c r="B4" s="433"/>
      <c r="C4" s="433"/>
      <c r="D4" s="433"/>
      <c r="E4" s="165"/>
      <c r="F4" s="165"/>
      <c r="G4" s="165"/>
    </row>
    <row r="5" spans="1:7" ht="15" customHeight="1" thickBot="1" x14ac:dyDescent="0.25">
      <c r="A5" s="418"/>
      <c r="B5" s="418"/>
      <c r="C5" s="418"/>
      <c r="D5" s="418"/>
    </row>
    <row r="6" spans="1:7" ht="13.5" thickBot="1" x14ac:dyDescent="0.25">
      <c r="A6" s="429" t="s">
        <v>127</v>
      </c>
      <c r="B6" s="431" t="s">
        <v>119</v>
      </c>
      <c r="C6" s="432"/>
      <c r="D6" s="411" t="s">
        <v>0</v>
      </c>
    </row>
    <row r="7" spans="1:7" ht="13.5" thickBot="1" x14ac:dyDescent="0.25">
      <c r="A7" s="430"/>
      <c r="B7" s="229" t="s">
        <v>117</v>
      </c>
      <c r="C7" s="229" t="s">
        <v>118</v>
      </c>
      <c r="D7" s="415"/>
    </row>
    <row r="8" spans="1:7" ht="12" customHeight="1" x14ac:dyDescent="0.2">
      <c r="A8" s="105" t="s">
        <v>228</v>
      </c>
      <c r="B8" s="166">
        <v>2101</v>
      </c>
      <c r="C8" s="167">
        <v>421</v>
      </c>
      <c r="D8" s="193">
        <f t="shared" ref="D8" si="0">SUM(B8:C8)</f>
        <v>2522</v>
      </c>
    </row>
    <row r="9" spans="1:7" ht="12" customHeight="1" x14ac:dyDescent="0.2">
      <c r="A9" s="171" t="s">
        <v>261</v>
      </c>
      <c r="B9" s="352">
        <v>2478</v>
      </c>
      <c r="C9" s="353">
        <v>508</v>
      </c>
      <c r="D9" s="354">
        <f t="shared" ref="D9:D10" si="1">SUM(B9:C9)</f>
        <v>2986</v>
      </c>
    </row>
    <row r="10" spans="1:7" ht="12" customHeight="1" x14ac:dyDescent="0.2">
      <c r="A10" s="378" t="s">
        <v>265</v>
      </c>
      <c r="B10" s="379">
        <v>2735</v>
      </c>
      <c r="C10" s="380">
        <v>561</v>
      </c>
      <c r="D10" s="381">
        <f t="shared" si="1"/>
        <v>3296</v>
      </c>
    </row>
    <row r="11" spans="1:7" ht="12" customHeight="1" x14ac:dyDescent="0.2">
      <c r="A11" s="171" t="s">
        <v>266</v>
      </c>
      <c r="B11" s="352">
        <v>2632</v>
      </c>
      <c r="C11" s="353">
        <v>495</v>
      </c>
      <c r="D11" s="354">
        <f t="shared" ref="D11" si="2">SUM(B11:C11)</f>
        <v>3127</v>
      </c>
    </row>
    <row r="12" spans="1:7" ht="12" customHeight="1" x14ac:dyDescent="0.2">
      <c r="A12" s="378" t="s">
        <v>267</v>
      </c>
      <c r="B12" s="379">
        <v>2517</v>
      </c>
      <c r="C12" s="380">
        <v>538</v>
      </c>
      <c r="D12" s="381">
        <f t="shared" ref="D12" si="3">SUM(B12:C12)</f>
        <v>3055</v>
      </c>
    </row>
    <row r="13" spans="1:7" ht="12" customHeight="1" x14ac:dyDescent="0.2">
      <c r="A13" s="171" t="s">
        <v>268</v>
      </c>
      <c r="B13" s="352">
        <v>2545</v>
      </c>
      <c r="C13" s="353">
        <v>486</v>
      </c>
      <c r="D13" s="354">
        <f t="shared" ref="D13" si="4">SUM(B13:C13)</f>
        <v>3031</v>
      </c>
    </row>
    <row r="14" spans="1:7" ht="12" customHeight="1" x14ac:dyDescent="0.2">
      <c r="A14" s="378" t="s">
        <v>269</v>
      </c>
      <c r="B14" s="379">
        <v>2590</v>
      </c>
      <c r="C14" s="380">
        <v>436</v>
      </c>
      <c r="D14" s="381">
        <f t="shared" ref="D14:D17" si="5">SUM(B14:C14)</f>
        <v>3026</v>
      </c>
    </row>
    <row r="15" spans="1:7" ht="12" customHeight="1" x14ac:dyDescent="0.2">
      <c r="A15" s="171" t="s">
        <v>270</v>
      </c>
      <c r="B15" s="352">
        <v>2218</v>
      </c>
      <c r="C15" s="353">
        <v>442</v>
      </c>
      <c r="D15" s="354">
        <f t="shared" ref="D15:D16" si="6">SUM(B15:C15)</f>
        <v>2660</v>
      </c>
    </row>
    <row r="16" spans="1:7" ht="12" customHeight="1" x14ac:dyDescent="0.2">
      <c r="A16" s="378" t="s">
        <v>271</v>
      </c>
      <c r="B16" s="379">
        <v>2265</v>
      </c>
      <c r="C16" s="380">
        <v>457</v>
      </c>
      <c r="D16" s="381">
        <f t="shared" si="6"/>
        <v>2722</v>
      </c>
    </row>
    <row r="17" spans="1:6" ht="12" customHeight="1" thickBot="1" x14ac:dyDescent="0.25">
      <c r="A17" s="171" t="s">
        <v>272</v>
      </c>
      <c r="B17" s="352">
        <v>2578</v>
      </c>
      <c r="C17" s="353">
        <v>463</v>
      </c>
      <c r="D17" s="354">
        <f t="shared" si="5"/>
        <v>3041</v>
      </c>
    </row>
    <row r="18" spans="1:6" s="108" customFormat="1" ht="18" customHeight="1" thickBot="1" x14ac:dyDescent="0.25">
      <c r="A18" s="207" t="s">
        <v>2</v>
      </c>
      <c r="B18" s="226">
        <f>SUM(B8:B17)</f>
        <v>24659</v>
      </c>
      <c r="C18" s="227">
        <f>SUM(C8:C17)</f>
        <v>4807</v>
      </c>
      <c r="D18" s="228">
        <f>SUM(D8:D17)</f>
        <v>29466</v>
      </c>
    </row>
    <row r="19" spans="1:6" s="109" customFormat="1" ht="13.5" customHeight="1" x14ac:dyDescent="0.2">
      <c r="A19" s="427" t="s">
        <v>184</v>
      </c>
      <c r="B19" s="427"/>
      <c r="C19" s="427"/>
      <c r="D19" s="427"/>
      <c r="E19" s="168"/>
      <c r="F19" s="168"/>
    </row>
    <row r="20" spans="1:6" ht="22.5" customHeight="1" x14ac:dyDescent="0.2">
      <c r="A20" s="89" t="s">
        <v>32</v>
      </c>
    </row>
    <row r="21" spans="1:6" ht="24.95" customHeight="1" x14ac:dyDescent="0.2"/>
    <row r="22" spans="1:6" ht="24.95" customHeight="1" x14ac:dyDescent="0.2"/>
    <row r="23" spans="1:6" ht="24.95" customHeight="1" x14ac:dyDescent="0.2"/>
    <row r="24" spans="1:6" ht="24.95" customHeight="1" x14ac:dyDescent="0.2"/>
    <row r="25" spans="1:6" ht="24.95" customHeight="1" x14ac:dyDescent="0.2"/>
    <row r="26" spans="1:6" ht="24.95" customHeight="1" x14ac:dyDescent="0.2"/>
    <row r="27" spans="1:6" ht="24.95" customHeight="1" x14ac:dyDescent="0.2"/>
    <row r="28" spans="1:6" ht="24.95" customHeight="1" x14ac:dyDescent="0.2"/>
    <row r="29" spans="1:6" ht="24.95" customHeight="1" x14ac:dyDescent="0.2"/>
    <row r="30" spans="1:6" ht="24.95" customHeight="1" x14ac:dyDescent="0.2"/>
    <row r="31" spans="1:6" ht="24.95" customHeight="1" x14ac:dyDescent="0.2"/>
    <row r="32" spans="1:6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  <row r="44" ht="24.95" customHeight="1" x14ac:dyDescent="0.2"/>
    <row r="45" ht="24.95" customHeight="1" x14ac:dyDescent="0.2"/>
    <row r="46" ht="24.95" customHeight="1" x14ac:dyDescent="0.2"/>
  </sheetData>
  <mergeCells count="9">
    <mergeCell ref="A1:D1"/>
    <mergeCell ref="A19:D19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62"/>
  <sheetViews>
    <sheetView showGridLines="0" view="pageBreakPreview" topLeftCell="A10" zoomScale="145" zoomScaleNormal="130" zoomScaleSheetLayoutView="145" workbookViewId="0">
      <selection activeCell="J18" sqref="J18"/>
    </sheetView>
  </sheetViews>
  <sheetFormatPr baseColWidth="10" defaultColWidth="11.42578125" defaultRowHeight="12.75" x14ac:dyDescent="0.2"/>
  <cols>
    <col min="1" max="1" width="29.5703125" style="59" customWidth="1"/>
    <col min="2" max="3" width="3.42578125" style="59" customWidth="1"/>
    <col min="4" max="4" width="4.85546875" style="59" customWidth="1"/>
    <col min="5" max="5" width="4.140625" style="59" customWidth="1"/>
    <col min="6" max="6" width="3.42578125" style="59" customWidth="1"/>
    <col min="7" max="8" width="4.7109375" style="59" bestFit="1" customWidth="1"/>
    <col min="9" max="9" width="4.140625" style="59" customWidth="1"/>
    <col min="10" max="10" width="4.42578125" style="59" bestFit="1" customWidth="1"/>
    <col min="11" max="13" width="4.140625" style="59" customWidth="1"/>
    <col min="14" max="14" width="4.140625" style="59" bestFit="1" customWidth="1"/>
    <col min="15" max="15" width="3.7109375" style="59" customWidth="1"/>
    <col min="16" max="16" width="4.140625" style="59" customWidth="1"/>
    <col min="17" max="17" width="7.140625" style="59" customWidth="1"/>
    <col min="18" max="18" width="3" style="59" customWidth="1"/>
    <col min="19" max="19" width="5.7109375" style="59" customWidth="1"/>
    <col min="20" max="20" width="7.7109375" style="59" customWidth="1"/>
    <col min="21" max="21" width="7.42578125" style="59" customWidth="1"/>
    <col min="22" max="22" width="8.7109375" style="59" customWidth="1"/>
    <col min="23" max="23" width="4.7109375" style="59" customWidth="1"/>
    <col min="24" max="24" width="4.85546875" style="59" customWidth="1"/>
    <col min="25" max="27" width="11.5703125" style="59" bestFit="1" customWidth="1"/>
    <col min="28" max="16384" width="11.42578125" style="59"/>
  </cols>
  <sheetData>
    <row r="1" spans="1:39" ht="15" x14ac:dyDescent="0.2">
      <c r="A1" s="414" t="s">
        <v>237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</row>
    <row r="2" spans="1:39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9" ht="15.75" thickBot="1" x14ac:dyDescent="0.25">
      <c r="A3" s="416" t="s">
        <v>199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</row>
    <row r="4" spans="1:39" ht="15.75" thickBot="1" x14ac:dyDescent="0.25">
      <c r="A4" s="423" t="s">
        <v>299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T4" s="62" t="s">
        <v>308</v>
      </c>
      <c r="U4" s="59">
        <v>348</v>
      </c>
      <c r="V4" s="159">
        <f t="shared" ref="V4:V11" si="0">+U4/$U$11</f>
        <v>0.24099722991689751</v>
      </c>
    </row>
    <row r="5" spans="1:39" ht="13.5" thickBot="1" x14ac:dyDescent="0.25">
      <c r="A5" s="435" t="s">
        <v>102</v>
      </c>
      <c r="B5" s="437" t="s">
        <v>76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9"/>
      <c r="Q5" s="429" t="s">
        <v>0</v>
      </c>
      <c r="T5" s="64" t="s">
        <v>309</v>
      </c>
      <c r="U5" s="59">
        <v>311</v>
      </c>
      <c r="V5" s="159">
        <f t="shared" si="0"/>
        <v>0.21537396121883656</v>
      </c>
    </row>
    <row r="6" spans="1:39" ht="13.5" thickBot="1" x14ac:dyDescent="0.25">
      <c r="A6" s="436"/>
      <c r="B6" s="207" t="s">
        <v>201</v>
      </c>
      <c r="C6" s="207" t="s">
        <v>225</v>
      </c>
      <c r="D6" s="207" t="s">
        <v>101</v>
      </c>
      <c r="E6" s="207" t="s">
        <v>100</v>
      </c>
      <c r="F6" s="207" t="s">
        <v>113</v>
      </c>
      <c r="G6" s="207" t="s">
        <v>99</v>
      </c>
      <c r="H6" s="207" t="s">
        <v>95</v>
      </c>
      <c r="I6" s="207" t="s">
        <v>219</v>
      </c>
      <c r="J6" s="207" t="s">
        <v>94</v>
      </c>
      <c r="K6" s="207" t="s">
        <v>254</v>
      </c>
      <c r="L6" s="207" t="s">
        <v>98</v>
      </c>
      <c r="M6" s="207" t="s">
        <v>220</v>
      </c>
      <c r="N6" s="207" t="s">
        <v>253</v>
      </c>
      <c r="O6" s="207" t="s">
        <v>97</v>
      </c>
      <c r="P6" s="207" t="s">
        <v>96</v>
      </c>
      <c r="Q6" s="430"/>
      <c r="T6" s="64" t="s">
        <v>315</v>
      </c>
      <c r="U6" s="59">
        <v>296</v>
      </c>
      <c r="V6" s="159">
        <f t="shared" si="0"/>
        <v>0.20498614958448755</v>
      </c>
    </row>
    <row r="7" spans="1:39" x14ac:dyDescent="0.2">
      <c r="A7" s="95" t="s">
        <v>304</v>
      </c>
      <c r="B7" s="158">
        <v>0</v>
      </c>
      <c r="C7" s="158">
        <v>0</v>
      </c>
      <c r="D7" s="158">
        <v>1</v>
      </c>
      <c r="E7" s="158">
        <v>0</v>
      </c>
      <c r="F7" s="158">
        <v>0</v>
      </c>
      <c r="G7" s="158">
        <v>0</v>
      </c>
      <c r="H7" s="158">
        <v>0</v>
      </c>
      <c r="I7" s="158">
        <v>1</v>
      </c>
      <c r="J7" s="158">
        <v>5</v>
      </c>
      <c r="K7" s="158">
        <v>0</v>
      </c>
      <c r="L7" s="158">
        <v>0</v>
      </c>
      <c r="M7" s="158">
        <v>1</v>
      </c>
      <c r="N7" s="158">
        <v>0</v>
      </c>
      <c r="O7" s="158">
        <v>1</v>
      </c>
      <c r="P7" s="158">
        <v>1</v>
      </c>
      <c r="Q7" s="190">
        <f t="shared" ref="Q7:Q33" si="1">SUM(B7:P7)</f>
        <v>10</v>
      </c>
      <c r="T7" s="64" t="s">
        <v>211</v>
      </c>
      <c r="U7" s="59">
        <v>187</v>
      </c>
      <c r="V7" s="159">
        <f t="shared" si="0"/>
        <v>0.12950138504155126</v>
      </c>
      <c r="Y7" s="59">
        <f>+IF(B7=" ",0,B7)</f>
        <v>0</v>
      </c>
      <c r="Z7" s="59">
        <f t="shared" ref="Z7:AM7" si="2">+IF(C7=" ",0,C7)</f>
        <v>0</v>
      </c>
      <c r="AA7" s="59">
        <f t="shared" si="2"/>
        <v>1</v>
      </c>
      <c r="AB7" s="59">
        <f t="shared" si="2"/>
        <v>0</v>
      </c>
      <c r="AC7" s="59">
        <f t="shared" si="2"/>
        <v>0</v>
      </c>
      <c r="AD7" s="59">
        <f t="shared" si="2"/>
        <v>0</v>
      </c>
      <c r="AE7" s="59">
        <f t="shared" si="2"/>
        <v>0</v>
      </c>
      <c r="AF7" s="59">
        <f t="shared" si="2"/>
        <v>1</v>
      </c>
      <c r="AG7" s="59">
        <f t="shared" si="2"/>
        <v>5</v>
      </c>
      <c r="AH7" s="59">
        <f t="shared" si="2"/>
        <v>0</v>
      </c>
      <c r="AI7" s="59">
        <f t="shared" si="2"/>
        <v>0</v>
      </c>
      <c r="AJ7" s="59">
        <f t="shared" si="2"/>
        <v>1</v>
      </c>
      <c r="AK7" s="59">
        <f t="shared" si="2"/>
        <v>0</v>
      </c>
      <c r="AL7" s="59">
        <f t="shared" si="2"/>
        <v>1</v>
      </c>
      <c r="AM7" s="59">
        <f t="shared" si="2"/>
        <v>1</v>
      </c>
    </row>
    <row r="8" spans="1:39" x14ac:dyDescent="0.2">
      <c r="A8" s="73" t="s">
        <v>114</v>
      </c>
      <c r="B8" s="157">
        <v>1</v>
      </c>
      <c r="C8" s="157">
        <v>1</v>
      </c>
      <c r="D8" s="157">
        <v>19</v>
      </c>
      <c r="E8" s="157">
        <v>47</v>
      </c>
      <c r="F8" s="157">
        <v>1</v>
      </c>
      <c r="G8" s="157">
        <v>13</v>
      </c>
      <c r="H8" s="157">
        <v>16</v>
      </c>
      <c r="I8" s="157">
        <v>3</v>
      </c>
      <c r="J8" s="157">
        <v>13</v>
      </c>
      <c r="K8" s="157">
        <v>0</v>
      </c>
      <c r="L8" s="157">
        <v>23</v>
      </c>
      <c r="M8" s="157">
        <v>1</v>
      </c>
      <c r="N8" s="157">
        <v>1</v>
      </c>
      <c r="O8" s="157">
        <v>1</v>
      </c>
      <c r="P8" s="157">
        <v>9</v>
      </c>
      <c r="Q8" s="191">
        <f t="shared" si="1"/>
        <v>149</v>
      </c>
      <c r="T8" s="64" t="s">
        <v>310</v>
      </c>
      <c r="U8" s="59">
        <v>185</v>
      </c>
      <c r="V8" s="159">
        <f t="shared" si="0"/>
        <v>0.12811634349030471</v>
      </c>
      <c r="Y8" s="59">
        <f t="shared" ref="Y8:Y34" si="3">+IF(B8=" ",0,B8)</f>
        <v>1</v>
      </c>
      <c r="Z8" s="59">
        <f t="shared" ref="Z8:Z34" si="4">+IF(C8=" ",0,C8)</f>
        <v>1</v>
      </c>
      <c r="AA8" s="59">
        <f t="shared" ref="AA8:AA34" si="5">+IF(D8=" ",0,D8)</f>
        <v>19</v>
      </c>
      <c r="AB8" s="59">
        <f t="shared" ref="AB8:AB34" si="6">+IF(E8=" ",0,E8)</f>
        <v>47</v>
      </c>
      <c r="AC8" s="59">
        <f t="shared" ref="AC8:AC34" si="7">+IF(F8=" ",0,F8)</f>
        <v>1</v>
      </c>
      <c r="AD8" s="59">
        <f t="shared" ref="AD8:AD34" si="8">+IF(G8=" ",0,G8)</f>
        <v>13</v>
      </c>
      <c r="AE8" s="59">
        <f t="shared" ref="AE8:AE34" si="9">+IF(H8=" ",0,H8)</f>
        <v>16</v>
      </c>
      <c r="AF8" s="59">
        <f t="shared" ref="AF8:AF34" si="10">+IF(I8=" ",0,I8)</f>
        <v>3</v>
      </c>
      <c r="AG8" s="59">
        <f t="shared" ref="AG8:AG34" si="11">+IF(J8=" ",0,J8)</f>
        <v>13</v>
      </c>
      <c r="AH8" s="59">
        <f t="shared" ref="AH8:AH34" si="12">+IF(K8=" ",0,K8)</f>
        <v>0</v>
      </c>
      <c r="AI8" s="59">
        <f t="shared" ref="AI8:AI34" si="13">+IF(L8=" ",0,L8)</f>
        <v>23</v>
      </c>
      <c r="AJ8" s="59">
        <f t="shared" ref="AJ8:AJ34" si="14">+IF(M8=" ",0,M8)</f>
        <v>1</v>
      </c>
      <c r="AK8" s="59">
        <f t="shared" ref="AK8:AK34" si="15">+IF(N8=" ",0,N8)</f>
        <v>1</v>
      </c>
      <c r="AL8" s="59">
        <f t="shared" ref="AL8:AL34" si="16">+IF(O8=" ",0,O8)</f>
        <v>1</v>
      </c>
      <c r="AM8" s="59">
        <f t="shared" ref="AM8:AM34" si="17">+IF(P8=" ",0,P8)</f>
        <v>9</v>
      </c>
    </row>
    <row r="9" spans="1:39" x14ac:dyDescent="0.2">
      <c r="A9" s="72" t="s">
        <v>305</v>
      </c>
      <c r="B9" s="158">
        <v>0</v>
      </c>
      <c r="C9" s="158">
        <v>0</v>
      </c>
      <c r="D9" s="158">
        <v>1</v>
      </c>
      <c r="E9" s="158">
        <v>2</v>
      </c>
      <c r="F9" s="158">
        <v>0</v>
      </c>
      <c r="G9" s="158">
        <v>0</v>
      </c>
      <c r="H9" s="158">
        <v>4</v>
      </c>
      <c r="I9" s="158">
        <v>1</v>
      </c>
      <c r="J9" s="158">
        <v>2</v>
      </c>
      <c r="K9" s="158">
        <v>0</v>
      </c>
      <c r="L9" s="158">
        <v>2</v>
      </c>
      <c r="M9" s="158">
        <v>1</v>
      </c>
      <c r="N9" s="158">
        <v>0</v>
      </c>
      <c r="O9" s="158">
        <v>0</v>
      </c>
      <c r="P9" s="158">
        <v>3</v>
      </c>
      <c r="Q9" s="192">
        <f t="shared" si="1"/>
        <v>16</v>
      </c>
      <c r="T9" s="64" t="s">
        <v>114</v>
      </c>
      <c r="U9" s="59">
        <v>149</v>
      </c>
      <c r="V9" s="159">
        <f t="shared" si="0"/>
        <v>0.10318559556786704</v>
      </c>
      <c r="Y9" s="59">
        <f t="shared" si="3"/>
        <v>0</v>
      </c>
      <c r="Z9" s="59">
        <f t="shared" si="4"/>
        <v>0</v>
      </c>
      <c r="AA9" s="59">
        <f t="shared" si="5"/>
        <v>1</v>
      </c>
      <c r="AB9" s="59">
        <f t="shared" si="6"/>
        <v>2</v>
      </c>
      <c r="AC9" s="59">
        <f t="shared" si="7"/>
        <v>0</v>
      </c>
      <c r="AD9" s="59">
        <f t="shared" si="8"/>
        <v>0</v>
      </c>
      <c r="AE9" s="59">
        <f t="shared" si="9"/>
        <v>4</v>
      </c>
      <c r="AF9" s="59">
        <f t="shared" si="10"/>
        <v>1</v>
      </c>
      <c r="AG9" s="59">
        <f t="shared" si="11"/>
        <v>2</v>
      </c>
      <c r="AH9" s="59">
        <f t="shared" si="12"/>
        <v>0</v>
      </c>
      <c r="AI9" s="59">
        <f t="shared" si="13"/>
        <v>2</v>
      </c>
      <c r="AJ9" s="59">
        <f t="shared" si="14"/>
        <v>1</v>
      </c>
      <c r="AK9" s="59">
        <f t="shared" si="15"/>
        <v>0</v>
      </c>
      <c r="AL9" s="59">
        <f t="shared" si="16"/>
        <v>0</v>
      </c>
      <c r="AM9" s="59">
        <f t="shared" si="17"/>
        <v>3</v>
      </c>
    </row>
    <row r="10" spans="1:39" x14ac:dyDescent="0.2">
      <c r="A10" s="73" t="s">
        <v>310</v>
      </c>
      <c r="B10" s="157">
        <v>0</v>
      </c>
      <c r="C10" s="157">
        <v>0</v>
      </c>
      <c r="D10" s="157">
        <v>22</v>
      </c>
      <c r="E10" s="157">
        <v>32</v>
      </c>
      <c r="F10" s="157">
        <v>1</v>
      </c>
      <c r="G10" s="157">
        <v>44</v>
      </c>
      <c r="H10" s="157">
        <v>18</v>
      </c>
      <c r="I10" s="157">
        <v>6</v>
      </c>
      <c r="J10" s="157">
        <v>16</v>
      </c>
      <c r="K10" s="157">
        <v>0</v>
      </c>
      <c r="L10" s="157">
        <v>29</v>
      </c>
      <c r="M10" s="157">
        <v>0</v>
      </c>
      <c r="N10" s="157">
        <v>2</v>
      </c>
      <c r="O10" s="157">
        <v>9</v>
      </c>
      <c r="P10" s="157">
        <v>6</v>
      </c>
      <c r="Q10" s="191">
        <f t="shared" si="1"/>
        <v>185</v>
      </c>
      <c r="T10" s="64" t="s">
        <v>311</v>
      </c>
      <c r="U10" s="59">
        <v>121</v>
      </c>
      <c r="V10" s="159">
        <f t="shared" si="0"/>
        <v>8.3795013850415517E-2</v>
      </c>
      <c r="Y10" s="59">
        <f t="shared" si="3"/>
        <v>0</v>
      </c>
      <c r="Z10" s="59">
        <f t="shared" si="4"/>
        <v>0</v>
      </c>
      <c r="AA10" s="59">
        <f t="shared" si="5"/>
        <v>22</v>
      </c>
      <c r="AB10" s="59">
        <f t="shared" si="6"/>
        <v>32</v>
      </c>
      <c r="AC10" s="59">
        <f t="shared" si="7"/>
        <v>1</v>
      </c>
      <c r="AD10" s="59">
        <f t="shared" si="8"/>
        <v>44</v>
      </c>
      <c r="AE10" s="59">
        <f t="shared" si="9"/>
        <v>18</v>
      </c>
      <c r="AF10" s="59">
        <f t="shared" si="10"/>
        <v>6</v>
      </c>
      <c r="AG10" s="59">
        <f t="shared" si="11"/>
        <v>16</v>
      </c>
      <c r="AH10" s="59">
        <f t="shared" si="12"/>
        <v>0</v>
      </c>
      <c r="AI10" s="59">
        <f t="shared" si="13"/>
        <v>29</v>
      </c>
      <c r="AJ10" s="59">
        <f t="shared" si="14"/>
        <v>0</v>
      </c>
      <c r="AK10" s="59">
        <f t="shared" si="15"/>
        <v>2</v>
      </c>
      <c r="AL10" s="59">
        <f t="shared" si="16"/>
        <v>9</v>
      </c>
      <c r="AM10" s="59">
        <f t="shared" si="17"/>
        <v>6</v>
      </c>
    </row>
    <row r="11" spans="1:39" x14ac:dyDescent="0.2">
      <c r="A11" s="72" t="s">
        <v>311</v>
      </c>
      <c r="B11" s="158">
        <v>2</v>
      </c>
      <c r="C11" s="158">
        <v>1</v>
      </c>
      <c r="D11" s="158">
        <v>5</v>
      </c>
      <c r="E11" s="158">
        <v>11</v>
      </c>
      <c r="F11" s="158">
        <v>1</v>
      </c>
      <c r="G11" s="158">
        <v>22</v>
      </c>
      <c r="H11" s="158">
        <v>10</v>
      </c>
      <c r="I11" s="158">
        <v>3</v>
      </c>
      <c r="J11" s="158">
        <v>19</v>
      </c>
      <c r="K11" s="158">
        <v>0</v>
      </c>
      <c r="L11" s="158">
        <v>21</v>
      </c>
      <c r="M11" s="158">
        <v>5</v>
      </c>
      <c r="N11" s="158">
        <v>0</v>
      </c>
      <c r="O11" s="158">
        <v>11</v>
      </c>
      <c r="P11" s="158">
        <v>10</v>
      </c>
      <c r="Q11" s="192">
        <f t="shared" si="1"/>
        <v>121</v>
      </c>
      <c r="T11" s="64" t="s">
        <v>31</v>
      </c>
      <c r="U11" s="59">
        <v>1444</v>
      </c>
      <c r="V11" s="159">
        <f t="shared" si="0"/>
        <v>1</v>
      </c>
      <c r="Y11" s="59">
        <f t="shared" si="3"/>
        <v>2</v>
      </c>
      <c r="Z11" s="59">
        <f t="shared" si="4"/>
        <v>1</v>
      </c>
      <c r="AA11" s="59">
        <f t="shared" si="5"/>
        <v>5</v>
      </c>
      <c r="AB11" s="59">
        <f t="shared" si="6"/>
        <v>11</v>
      </c>
      <c r="AC11" s="59">
        <f t="shared" si="7"/>
        <v>1</v>
      </c>
      <c r="AD11" s="59">
        <f t="shared" si="8"/>
        <v>22</v>
      </c>
      <c r="AE11" s="59">
        <f t="shared" si="9"/>
        <v>10</v>
      </c>
      <c r="AF11" s="59">
        <f t="shared" si="10"/>
        <v>3</v>
      </c>
      <c r="AG11" s="59">
        <f t="shared" si="11"/>
        <v>19</v>
      </c>
      <c r="AH11" s="59">
        <f t="shared" si="12"/>
        <v>0</v>
      </c>
      <c r="AI11" s="59">
        <f t="shared" si="13"/>
        <v>21</v>
      </c>
      <c r="AJ11" s="59">
        <f t="shared" si="14"/>
        <v>5</v>
      </c>
      <c r="AK11" s="59">
        <f t="shared" si="15"/>
        <v>0</v>
      </c>
      <c r="AL11" s="59">
        <f t="shared" si="16"/>
        <v>11</v>
      </c>
      <c r="AM11" s="59">
        <f t="shared" si="17"/>
        <v>10</v>
      </c>
    </row>
    <row r="12" spans="1:39" x14ac:dyDescent="0.2">
      <c r="A12" s="73" t="s">
        <v>309</v>
      </c>
      <c r="B12" s="157">
        <v>5</v>
      </c>
      <c r="C12" s="157">
        <v>0</v>
      </c>
      <c r="D12" s="157">
        <v>5</v>
      </c>
      <c r="E12" s="157">
        <v>54</v>
      </c>
      <c r="F12" s="157">
        <v>1</v>
      </c>
      <c r="G12" s="157">
        <v>25</v>
      </c>
      <c r="H12" s="157">
        <v>25</v>
      </c>
      <c r="I12" s="157">
        <v>23</v>
      </c>
      <c r="J12" s="157">
        <v>38</v>
      </c>
      <c r="K12" s="157">
        <v>2</v>
      </c>
      <c r="L12" s="157">
        <v>62</v>
      </c>
      <c r="M12" s="157">
        <v>21</v>
      </c>
      <c r="N12" s="157">
        <v>4</v>
      </c>
      <c r="O12" s="157">
        <v>20</v>
      </c>
      <c r="P12" s="157">
        <v>26</v>
      </c>
      <c r="Q12" s="191">
        <f t="shared" si="1"/>
        <v>311</v>
      </c>
      <c r="T12" s="64"/>
      <c r="U12" s="59">
        <f>SUM(U4:U11)</f>
        <v>3041</v>
      </c>
      <c r="V12" s="159"/>
      <c r="Y12" s="59">
        <f t="shared" si="3"/>
        <v>5</v>
      </c>
      <c r="Z12" s="59">
        <f t="shared" si="4"/>
        <v>0</v>
      </c>
      <c r="AA12" s="59">
        <f t="shared" si="5"/>
        <v>5</v>
      </c>
      <c r="AB12" s="59">
        <f t="shared" si="6"/>
        <v>54</v>
      </c>
      <c r="AC12" s="59">
        <f t="shared" si="7"/>
        <v>1</v>
      </c>
      <c r="AD12" s="59">
        <f t="shared" si="8"/>
        <v>25</v>
      </c>
      <c r="AE12" s="59">
        <f t="shared" si="9"/>
        <v>25</v>
      </c>
      <c r="AF12" s="59">
        <f t="shared" si="10"/>
        <v>23</v>
      </c>
      <c r="AG12" s="59">
        <f t="shared" si="11"/>
        <v>38</v>
      </c>
      <c r="AH12" s="59">
        <f t="shared" si="12"/>
        <v>2</v>
      </c>
      <c r="AI12" s="59">
        <f t="shared" si="13"/>
        <v>62</v>
      </c>
      <c r="AJ12" s="59">
        <f t="shared" si="14"/>
        <v>21</v>
      </c>
      <c r="AK12" s="59">
        <f t="shared" si="15"/>
        <v>4</v>
      </c>
      <c r="AL12" s="59">
        <f t="shared" si="16"/>
        <v>20</v>
      </c>
      <c r="AM12" s="59">
        <f t="shared" si="17"/>
        <v>26</v>
      </c>
    </row>
    <row r="13" spans="1:39" x14ac:dyDescent="0.2">
      <c r="A13" s="72" t="s">
        <v>312</v>
      </c>
      <c r="B13" s="158">
        <v>1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92">
        <f t="shared" si="1"/>
        <v>1</v>
      </c>
      <c r="T13" s="64"/>
      <c r="V13" s="159"/>
      <c r="Y13" s="59">
        <f t="shared" si="3"/>
        <v>1</v>
      </c>
      <c r="Z13" s="59">
        <f t="shared" si="4"/>
        <v>0</v>
      </c>
      <c r="AA13" s="59">
        <f t="shared" si="5"/>
        <v>0</v>
      </c>
      <c r="AB13" s="59">
        <f t="shared" si="6"/>
        <v>0</v>
      </c>
      <c r="AC13" s="59">
        <f t="shared" si="7"/>
        <v>0</v>
      </c>
      <c r="AD13" s="59">
        <f t="shared" si="8"/>
        <v>0</v>
      </c>
      <c r="AE13" s="59">
        <f t="shared" si="9"/>
        <v>0</v>
      </c>
      <c r="AF13" s="59">
        <f t="shared" si="10"/>
        <v>0</v>
      </c>
      <c r="AG13" s="59">
        <f t="shared" si="11"/>
        <v>0</v>
      </c>
      <c r="AH13" s="59">
        <f t="shared" si="12"/>
        <v>0</v>
      </c>
      <c r="AI13" s="59">
        <f t="shared" si="13"/>
        <v>0</v>
      </c>
      <c r="AJ13" s="59">
        <f t="shared" si="14"/>
        <v>0</v>
      </c>
      <c r="AK13" s="59">
        <f t="shared" si="15"/>
        <v>0</v>
      </c>
      <c r="AL13" s="59">
        <f t="shared" si="16"/>
        <v>0</v>
      </c>
      <c r="AM13" s="59">
        <f t="shared" si="17"/>
        <v>0</v>
      </c>
    </row>
    <row r="14" spans="1:39" x14ac:dyDescent="0.2">
      <c r="A14" s="73" t="s">
        <v>211</v>
      </c>
      <c r="B14" s="157">
        <v>1</v>
      </c>
      <c r="C14" s="157">
        <v>0</v>
      </c>
      <c r="D14" s="157">
        <v>4</v>
      </c>
      <c r="E14" s="157">
        <v>47</v>
      </c>
      <c r="F14" s="157">
        <v>2</v>
      </c>
      <c r="G14" s="157">
        <v>24</v>
      </c>
      <c r="H14" s="157">
        <v>24</v>
      </c>
      <c r="I14" s="157">
        <v>15</v>
      </c>
      <c r="J14" s="157">
        <v>18</v>
      </c>
      <c r="K14" s="157">
        <v>1</v>
      </c>
      <c r="L14" s="157">
        <v>31</v>
      </c>
      <c r="M14" s="157">
        <v>5</v>
      </c>
      <c r="N14" s="157">
        <v>2</v>
      </c>
      <c r="O14" s="157">
        <v>7</v>
      </c>
      <c r="P14" s="157">
        <v>6</v>
      </c>
      <c r="Q14" s="191">
        <f t="shared" si="1"/>
        <v>187</v>
      </c>
      <c r="T14" s="64"/>
      <c r="Y14" s="59">
        <f t="shared" si="3"/>
        <v>1</v>
      </c>
      <c r="Z14" s="59">
        <f t="shared" si="4"/>
        <v>0</v>
      </c>
      <c r="AA14" s="59">
        <f t="shared" si="5"/>
        <v>4</v>
      </c>
      <c r="AB14" s="59">
        <f t="shared" si="6"/>
        <v>47</v>
      </c>
      <c r="AC14" s="59">
        <f t="shared" si="7"/>
        <v>2</v>
      </c>
      <c r="AD14" s="59">
        <f t="shared" si="8"/>
        <v>24</v>
      </c>
      <c r="AE14" s="59">
        <f t="shared" si="9"/>
        <v>24</v>
      </c>
      <c r="AF14" s="59">
        <f t="shared" si="10"/>
        <v>15</v>
      </c>
      <c r="AG14" s="59">
        <f t="shared" si="11"/>
        <v>18</v>
      </c>
      <c r="AH14" s="59">
        <f t="shared" si="12"/>
        <v>1</v>
      </c>
      <c r="AI14" s="59">
        <f t="shared" si="13"/>
        <v>31</v>
      </c>
      <c r="AJ14" s="59">
        <f t="shared" si="14"/>
        <v>5</v>
      </c>
      <c r="AK14" s="59">
        <f t="shared" si="15"/>
        <v>2</v>
      </c>
      <c r="AL14" s="59">
        <f t="shared" si="16"/>
        <v>7</v>
      </c>
      <c r="AM14" s="59">
        <f t="shared" si="17"/>
        <v>6</v>
      </c>
    </row>
    <row r="15" spans="1:39" x14ac:dyDescent="0.2">
      <c r="A15" s="72" t="s">
        <v>306</v>
      </c>
      <c r="B15" s="158">
        <v>0</v>
      </c>
      <c r="C15" s="158">
        <v>0</v>
      </c>
      <c r="D15" s="158">
        <v>4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2</v>
      </c>
      <c r="K15" s="158">
        <v>0</v>
      </c>
      <c r="L15" s="158">
        <v>3</v>
      </c>
      <c r="M15" s="158">
        <v>1</v>
      </c>
      <c r="N15" s="158">
        <v>0</v>
      </c>
      <c r="O15" s="158">
        <v>0</v>
      </c>
      <c r="P15" s="158">
        <v>0</v>
      </c>
      <c r="Q15" s="192">
        <f t="shared" ref="Q15:Q19" si="18">SUM(B15:P15)</f>
        <v>10</v>
      </c>
      <c r="T15" s="64"/>
      <c r="Y15" s="59">
        <f t="shared" si="3"/>
        <v>0</v>
      </c>
      <c r="Z15" s="59">
        <f t="shared" si="4"/>
        <v>0</v>
      </c>
      <c r="AA15" s="59">
        <f t="shared" si="5"/>
        <v>4</v>
      </c>
      <c r="AB15" s="59">
        <f t="shared" si="6"/>
        <v>0</v>
      </c>
      <c r="AC15" s="59">
        <f t="shared" si="7"/>
        <v>0</v>
      </c>
      <c r="AD15" s="59">
        <f t="shared" si="8"/>
        <v>0</v>
      </c>
      <c r="AE15" s="59">
        <f t="shared" si="9"/>
        <v>0</v>
      </c>
      <c r="AF15" s="59">
        <f t="shared" si="10"/>
        <v>0</v>
      </c>
      <c r="AG15" s="59">
        <f t="shared" si="11"/>
        <v>2</v>
      </c>
      <c r="AH15" s="59">
        <f t="shared" si="12"/>
        <v>0</v>
      </c>
      <c r="AI15" s="59">
        <f t="shared" si="13"/>
        <v>3</v>
      </c>
      <c r="AJ15" s="59">
        <f t="shared" si="14"/>
        <v>1</v>
      </c>
      <c r="AK15" s="59">
        <f t="shared" si="15"/>
        <v>0</v>
      </c>
      <c r="AL15" s="59">
        <f t="shared" si="16"/>
        <v>0</v>
      </c>
      <c r="AM15" s="59">
        <f t="shared" si="17"/>
        <v>0</v>
      </c>
    </row>
    <row r="16" spans="1:39" x14ac:dyDescent="0.2">
      <c r="A16" s="73" t="s">
        <v>223</v>
      </c>
      <c r="B16" s="157">
        <v>0</v>
      </c>
      <c r="C16" s="157">
        <v>0</v>
      </c>
      <c r="D16" s="157">
        <v>1</v>
      </c>
      <c r="E16" s="157">
        <v>16</v>
      </c>
      <c r="F16" s="157">
        <v>0</v>
      </c>
      <c r="G16" s="157">
        <v>3</v>
      </c>
      <c r="H16" s="157">
        <v>2</v>
      </c>
      <c r="I16" s="157">
        <v>2</v>
      </c>
      <c r="J16" s="157">
        <v>0</v>
      </c>
      <c r="K16" s="157">
        <v>0</v>
      </c>
      <c r="L16" s="157">
        <v>1</v>
      </c>
      <c r="M16" s="157">
        <v>0</v>
      </c>
      <c r="N16" s="157">
        <v>0</v>
      </c>
      <c r="O16" s="157">
        <v>1</v>
      </c>
      <c r="P16" s="157">
        <v>0</v>
      </c>
      <c r="Q16" s="191">
        <f t="shared" si="18"/>
        <v>26</v>
      </c>
      <c r="T16" s="64"/>
      <c r="Y16" s="59">
        <f t="shared" si="3"/>
        <v>0</v>
      </c>
      <c r="Z16" s="59">
        <f t="shared" si="4"/>
        <v>0</v>
      </c>
      <c r="AA16" s="59">
        <f t="shared" si="5"/>
        <v>1</v>
      </c>
      <c r="AB16" s="59">
        <f t="shared" si="6"/>
        <v>16</v>
      </c>
      <c r="AC16" s="59">
        <f t="shared" si="7"/>
        <v>0</v>
      </c>
      <c r="AD16" s="59">
        <f t="shared" si="8"/>
        <v>3</v>
      </c>
      <c r="AE16" s="59">
        <f t="shared" si="9"/>
        <v>2</v>
      </c>
      <c r="AF16" s="59">
        <f t="shared" si="10"/>
        <v>2</v>
      </c>
      <c r="AG16" s="59">
        <f t="shared" si="11"/>
        <v>0</v>
      </c>
      <c r="AH16" s="59">
        <f t="shared" si="12"/>
        <v>0</v>
      </c>
      <c r="AI16" s="59">
        <f t="shared" si="13"/>
        <v>1</v>
      </c>
      <c r="AJ16" s="59">
        <f t="shared" si="14"/>
        <v>0</v>
      </c>
      <c r="AK16" s="59">
        <f t="shared" si="15"/>
        <v>0</v>
      </c>
      <c r="AL16" s="59">
        <f t="shared" si="16"/>
        <v>1</v>
      </c>
      <c r="AM16" s="59">
        <f t="shared" si="17"/>
        <v>0</v>
      </c>
    </row>
    <row r="17" spans="1:39" x14ac:dyDescent="0.2">
      <c r="A17" s="72" t="s">
        <v>217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2</v>
      </c>
      <c r="H17" s="158">
        <v>1</v>
      </c>
      <c r="I17" s="158">
        <v>0</v>
      </c>
      <c r="J17" s="158">
        <v>3</v>
      </c>
      <c r="K17" s="158">
        <v>0</v>
      </c>
      <c r="L17" s="158">
        <v>2</v>
      </c>
      <c r="M17" s="158">
        <v>0</v>
      </c>
      <c r="N17" s="158">
        <v>0</v>
      </c>
      <c r="O17" s="158">
        <v>0</v>
      </c>
      <c r="P17" s="158">
        <v>1</v>
      </c>
      <c r="Q17" s="192">
        <f t="shared" si="18"/>
        <v>9</v>
      </c>
      <c r="T17" s="64"/>
      <c r="V17" s="159"/>
      <c r="Y17" s="59">
        <f t="shared" si="3"/>
        <v>0</v>
      </c>
      <c r="Z17" s="59">
        <f t="shared" si="4"/>
        <v>0</v>
      </c>
      <c r="AA17" s="59">
        <f t="shared" si="5"/>
        <v>0</v>
      </c>
      <c r="AB17" s="59">
        <f t="shared" si="6"/>
        <v>0</v>
      </c>
      <c r="AC17" s="59">
        <f t="shared" si="7"/>
        <v>0</v>
      </c>
      <c r="AD17" s="59">
        <f t="shared" si="8"/>
        <v>2</v>
      </c>
      <c r="AE17" s="59">
        <f t="shared" si="9"/>
        <v>1</v>
      </c>
      <c r="AF17" s="59">
        <f t="shared" si="10"/>
        <v>0</v>
      </c>
      <c r="AG17" s="59">
        <f t="shared" si="11"/>
        <v>3</v>
      </c>
      <c r="AH17" s="59">
        <f t="shared" si="12"/>
        <v>0</v>
      </c>
      <c r="AI17" s="59">
        <f t="shared" si="13"/>
        <v>2</v>
      </c>
      <c r="AJ17" s="59">
        <f t="shared" si="14"/>
        <v>0</v>
      </c>
      <c r="AK17" s="59">
        <f t="shared" si="15"/>
        <v>0</v>
      </c>
      <c r="AL17" s="59">
        <f t="shared" si="16"/>
        <v>0</v>
      </c>
      <c r="AM17" s="59">
        <f t="shared" si="17"/>
        <v>1</v>
      </c>
    </row>
    <row r="18" spans="1:39" x14ac:dyDescent="0.2">
      <c r="A18" s="73" t="s">
        <v>292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1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91">
        <f t="shared" si="18"/>
        <v>1</v>
      </c>
      <c r="T18" s="64"/>
      <c r="Y18" s="59">
        <f t="shared" si="3"/>
        <v>0</v>
      </c>
      <c r="Z18" s="59">
        <f t="shared" si="4"/>
        <v>0</v>
      </c>
      <c r="AA18" s="59">
        <f t="shared" si="5"/>
        <v>0</v>
      </c>
      <c r="AB18" s="59">
        <f t="shared" si="6"/>
        <v>0</v>
      </c>
      <c r="AC18" s="59">
        <f t="shared" si="7"/>
        <v>0</v>
      </c>
      <c r="AD18" s="59">
        <f t="shared" si="8"/>
        <v>0</v>
      </c>
      <c r="AE18" s="59">
        <f t="shared" si="9"/>
        <v>0</v>
      </c>
      <c r="AF18" s="59">
        <f t="shared" si="10"/>
        <v>1</v>
      </c>
      <c r="AG18" s="59">
        <f t="shared" si="11"/>
        <v>0</v>
      </c>
      <c r="AH18" s="59">
        <f t="shared" si="12"/>
        <v>0</v>
      </c>
      <c r="AI18" s="59">
        <f t="shared" si="13"/>
        <v>0</v>
      </c>
      <c r="AJ18" s="59">
        <f t="shared" si="14"/>
        <v>0</v>
      </c>
      <c r="AK18" s="59">
        <f t="shared" si="15"/>
        <v>0</v>
      </c>
      <c r="AL18" s="59">
        <f t="shared" si="16"/>
        <v>0</v>
      </c>
      <c r="AM18" s="59">
        <f t="shared" si="17"/>
        <v>0</v>
      </c>
    </row>
    <row r="19" spans="1:39" x14ac:dyDescent="0.2">
      <c r="A19" s="72" t="s">
        <v>256</v>
      </c>
      <c r="B19" s="158">
        <v>0</v>
      </c>
      <c r="C19" s="158">
        <v>0</v>
      </c>
      <c r="D19" s="158">
        <v>0</v>
      </c>
      <c r="E19" s="158">
        <v>2</v>
      </c>
      <c r="F19" s="158">
        <v>0</v>
      </c>
      <c r="G19" s="158">
        <v>0</v>
      </c>
      <c r="H19" s="158">
        <v>1</v>
      </c>
      <c r="I19" s="158">
        <v>4</v>
      </c>
      <c r="J19" s="158">
        <v>0</v>
      </c>
      <c r="K19" s="158">
        <v>0</v>
      </c>
      <c r="L19" s="158">
        <v>2</v>
      </c>
      <c r="M19" s="158">
        <v>0</v>
      </c>
      <c r="N19" s="158">
        <v>0</v>
      </c>
      <c r="O19" s="158">
        <v>0</v>
      </c>
      <c r="P19" s="158">
        <v>0</v>
      </c>
      <c r="Q19" s="192">
        <f t="shared" si="18"/>
        <v>9</v>
      </c>
      <c r="T19" s="64"/>
      <c r="Y19" s="59">
        <f t="shared" si="3"/>
        <v>0</v>
      </c>
      <c r="Z19" s="59">
        <f t="shared" si="4"/>
        <v>0</v>
      </c>
      <c r="AA19" s="59">
        <f t="shared" si="5"/>
        <v>0</v>
      </c>
      <c r="AB19" s="59">
        <f t="shared" si="6"/>
        <v>2</v>
      </c>
      <c r="AC19" s="59">
        <f t="shared" si="7"/>
        <v>0</v>
      </c>
      <c r="AD19" s="59">
        <f t="shared" si="8"/>
        <v>0</v>
      </c>
      <c r="AE19" s="59">
        <f t="shared" si="9"/>
        <v>1</v>
      </c>
      <c r="AF19" s="59">
        <f t="shared" si="10"/>
        <v>4</v>
      </c>
      <c r="AG19" s="59">
        <f t="shared" si="11"/>
        <v>0</v>
      </c>
      <c r="AH19" s="59">
        <f t="shared" si="12"/>
        <v>0</v>
      </c>
      <c r="AI19" s="59">
        <f t="shared" si="13"/>
        <v>2</v>
      </c>
      <c r="AJ19" s="59">
        <f t="shared" si="14"/>
        <v>0</v>
      </c>
      <c r="AK19" s="59">
        <f t="shared" si="15"/>
        <v>0</v>
      </c>
      <c r="AL19" s="59">
        <f t="shared" si="16"/>
        <v>0</v>
      </c>
      <c r="AM19" s="59">
        <f t="shared" si="17"/>
        <v>0</v>
      </c>
    </row>
    <row r="20" spans="1:39" ht="18" x14ac:dyDescent="0.2">
      <c r="A20" s="73" t="s">
        <v>212</v>
      </c>
      <c r="B20" s="157">
        <v>1</v>
      </c>
      <c r="C20" s="157">
        <v>0</v>
      </c>
      <c r="D20" s="157">
        <v>2</v>
      </c>
      <c r="E20" s="157">
        <v>5</v>
      </c>
      <c r="F20" s="157">
        <v>0</v>
      </c>
      <c r="G20" s="157">
        <v>1</v>
      </c>
      <c r="H20" s="157">
        <v>0</v>
      </c>
      <c r="I20" s="157">
        <v>7</v>
      </c>
      <c r="J20" s="157">
        <v>4</v>
      </c>
      <c r="K20" s="157">
        <v>0</v>
      </c>
      <c r="L20" s="157">
        <v>2</v>
      </c>
      <c r="M20" s="157">
        <v>0</v>
      </c>
      <c r="N20" s="157">
        <v>0</v>
      </c>
      <c r="O20" s="157">
        <v>2</v>
      </c>
      <c r="P20" s="157">
        <v>0</v>
      </c>
      <c r="Q20" s="191">
        <f t="shared" ref="Q20:Q21" si="19">SUM(B20:P20)</f>
        <v>24</v>
      </c>
      <c r="T20" s="64"/>
      <c r="Y20" s="59">
        <f t="shared" si="3"/>
        <v>1</v>
      </c>
      <c r="Z20" s="59">
        <f t="shared" si="4"/>
        <v>0</v>
      </c>
      <c r="AA20" s="59">
        <f t="shared" si="5"/>
        <v>2</v>
      </c>
      <c r="AB20" s="59">
        <f t="shared" si="6"/>
        <v>5</v>
      </c>
      <c r="AC20" s="59">
        <f t="shared" si="7"/>
        <v>0</v>
      </c>
      <c r="AD20" s="59">
        <f t="shared" si="8"/>
        <v>1</v>
      </c>
      <c r="AE20" s="59">
        <f t="shared" si="9"/>
        <v>0</v>
      </c>
      <c r="AF20" s="59">
        <f t="shared" si="10"/>
        <v>7</v>
      </c>
      <c r="AG20" s="59">
        <f t="shared" si="11"/>
        <v>4</v>
      </c>
      <c r="AH20" s="59">
        <f t="shared" si="12"/>
        <v>0</v>
      </c>
      <c r="AI20" s="59">
        <f t="shared" si="13"/>
        <v>2</v>
      </c>
      <c r="AJ20" s="59">
        <f t="shared" si="14"/>
        <v>0</v>
      </c>
      <c r="AK20" s="59">
        <f t="shared" si="15"/>
        <v>0</v>
      </c>
      <c r="AL20" s="59">
        <f t="shared" si="16"/>
        <v>2</v>
      </c>
      <c r="AM20" s="59">
        <f t="shared" si="17"/>
        <v>0</v>
      </c>
    </row>
    <row r="21" spans="1:39" x14ac:dyDescent="0.2">
      <c r="A21" s="72" t="s">
        <v>279</v>
      </c>
      <c r="B21" s="158">
        <v>1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92">
        <f t="shared" si="19"/>
        <v>1</v>
      </c>
      <c r="T21" s="64"/>
      <c r="V21" s="159"/>
      <c r="Y21" s="59">
        <f t="shared" si="3"/>
        <v>1</v>
      </c>
      <c r="Z21" s="59">
        <f t="shared" si="4"/>
        <v>0</v>
      </c>
      <c r="AA21" s="59">
        <f t="shared" si="5"/>
        <v>0</v>
      </c>
      <c r="AB21" s="59">
        <f t="shared" si="6"/>
        <v>0</v>
      </c>
      <c r="AC21" s="59">
        <f t="shared" si="7"/>
        <v>0</v>
      </c>
      <c r="AD21" s="59">
        <f t="shared" si="8"/>
        <v>0</v>
      </c>
      <c r="AE21" s="59">
        <f t="shared" si="9"/>
        <v>0</v>
      </c>
      <c r="AF21" s="59">
        <f t="shared" si="10"/>
        <v>0</v>
      </c>
      <c r="AG21" s="59">
        <f t="shared" si="11"/>
        <v>0</v>
      </c>
      <c r="AH21" s="59">
        <f t="shared" si="12"/>
        <v>0</v>
      </c>
      <c r="AI21" s="59">
        <f t="shared" si="13"/>
        <v>0</v>
      </c>
      <c r="AJ21" s="59">
        <f t="shared" si="14"/>
        <v>0</v>
      </c>
      <c r="AK21" s="59">
        <f t="shared" si="15"/>
        <v>0</v>
      </c>
      <c r="AL21" s="59">
        <f t="shared" si="16"/>
        <v>0</v>
      </c>
      <c r="AM21" s="59">
        <f t="shared" si="17"/>
        <v>0</v>
      </c>
    </row>
    <row r="22" spans="1:39" x14ac:dyDescent="0.2">
      <c r="A22" s="73" t="s">
        <v>313</v>
      </c>
      <c r="B22" s="157">
        <v>1</v>
      </c>
      <c r="C22" s="157">
        <v>0</v>
      </c>
      <c r="D22" s="157">
        <v>7</v>
      </c>
      <c r="E22" s="157">
        <v>27</v>
      </c>
      <c r="F22" s="157">
        <v>0</v>
      </c>
      <c r="G22" s="157">
        <v>5</v>
      </c>
      <c r="H22" s="157">
        <v>4</v>
      </c>
      <c r="I22" s="157">
        <v>0</v>
      </c>
      <c r="J22" s="157">
        <v>5</v>
      </c>
      <c r="K22" s="157">
        <v>0</v>
      </c>
      <c r="L22" s="157">
        <v>6</v>
      </c>
      <c r="M22" s="157">
        <v>0</v>
      </c>
      <c r="N22" s="157">
        <v>0</v>
      </c>
      <c r="O22" s="157">
        <v>3</v>
      </c>
      <c r="P22" s="157">
        <v>9</v>
      </c>
      <c r="Q22" s="191">
        <f t="shared" si="1"/>
        <v>67</v>
      </c>
      <c r="T22" s="64"/>
      <c r="Y22" s="59">
        <f t="shared" si="3"/>
        <v>1</v>
      </c>
      <c r="Z22" s="59">
        <f t="shared" si="4"/>
        <v>0</v>
      </c>
      <c r="AA22" s="59">
        <f t="shared" si="5"/>
        <v>7</v>
      </c>
      <c r="AB22" s="59">
        <f t="shared" si="6"/>
        <v>27</v>
      </c>
      <c r="AC22" s="59">
        <f t="shared" si="7"/>
        <v>0</v>
      </c>
      <c r="AD22" s="59">
        <f t="shared" si="8"/>
        <v>5</v>
      </c>
      <c r="AE22" s="59">
        <f t="shared" si="9"/>
        <v>4</v>
      </c>
      <c r="AF22" s="59">
        <f t="shared" si="10"/>
        <v>0</v>
      </c>
      <c r="AG22" s="59">
        <f t="shared" si="11"/>
        <v>5</v>
      </c>
      <c r="AH22" s="59">
        <f t="shared" si="12"/>
        <v>0</v>
      </c>
      <c r="AI22" s="59">
        <f t="shared" si="13"/>
        <v>6</v>
      </c>
      <c r="AJ22" s="59">
        <f t="shared" si="14"/>
        <v>0</v>
      </c>
      <c r="AK22" s="59">
        <f t="shared" si="15"/>
        <v>0</v>
      </c>
      <c r="AL22" s="59">
        <f t="shared" si="16"/>
        <v>3</v>
      </c>
      <c r="AM22" s="59">
        <f t="shared" si="17"/>
        <v>9</v>
      </c>
    </row>
    <row r="23" spans="1:39" ht="18" x14ac:dyDescent="0.2">
      <c r="A23" s="72" t="s">
        <v>255</v>
      </c>
      <c r="B23" s="158">
        <v>0</v>
      </c>
      <c r="C23" s="158">
        <v>0</v>
      </c>
      <c r="D23" s="158">
        <v>1</v>
      </c>
      <c r="E23" s="158">
        <v>0</v>
      </c>
      <c r="F23" s="158">
        <v>0</v>
      </c>
      <c r="G23" s="158">
        <v>2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92">
        <f t="shared" ref="Q23:Q24" si="20">SUM(B23:P23)</f>
        <v>3</v>
      </c>
      <c r="T23" s="64"/>
      <c r="V23" s="159"/>
      <c r="Y23" s="59">
        <f t="shared" ref="Y23:Y24" si="21">+IF(B23=" ",0,B23)</f>
        <v>0</v>
      </c>
      <c r="Z23" s="59">
        <f t="shared" ref="Z23:Z24" si="22">+IF(C23=" ",0,C23)</f>
        <v>0</v>
      </c>
      <c r="AA23" s="59">
        <f t="shared" ref="AA23:AA24" si="23">+IF(D23=" ",0,D23)</f>
        <v>1</v>
      </c>
      <c r="AB23" s="59">
        <f t="shared" ref="AB23:AB24" si="24">+IF(E23=" ",0,E23)</f>
        <v>0</v>
      </c>
      <c r="AC23" s="59">
        <f t="shared" ref="AC23:AC24" si="25">+IF(F23=" ",0,F23)</f>
        <v>0</v>
      </c>
      <c r="AD23" s="59">
        <f t="shared" ref="AD23:AD24" si="26">+IF(G23=" ",0,G23)</f>
        <v>2</v>
      </c>
      <c r="AE23" s="59">
        <f t="shared" ref="AE23:AE24" si="27">+IF(H23=" ",0,H23)</f>
        <v>0</v>
      </c>
      <c r="AF23" s="59">
        <f t="shared" ref="AF23:AF24" si="28">+IF(I23=" ",0,I23)</f>
        <v>0</v>
      </c>
      <c r="AG23" s="59">
        <f t="shared" ref="AG23:AG24" si="29">+IF(J23=" ",0,J23)</f>
        <v>0</v>
      </c>
      <c r="AH23" s="59">
        <f t="shared" ref="AH23:AH24" si="30">+IF(K23=" ",0,K23)</f>
        <v>0</v>
      </c>
      <c r="AI23" s="59">
        <f t="shared" ref="AI23:AI24" si="31">+IF(L23=" ",0,L23)</f>
        <v>0</v>
      </c>
      <c r="AJ23" s="59">
        <f t="shared" ref="AJ23:AJ24" si="32">+IF(M23=" ",0,M23)</f>
        <v>0</v>
      </c>
      <c r="AK23" s="59">
        <f t="shared" ref="AK23:AK24" si="33">+IF(N23=" ",0,N23)</f>
        <v>0</v>
      </c>
      <c r="AL23" s="59">
        <f t="shared" ref="AL23:AL24" si="34">+IF(O23=" ",0,O23)</f>
        <v>0</v>
      </c>
      <c r="AM23" s="59">
        <f t="shared" ref="AM23:AM24" si="35">+IF(P23=" ",0,P23)</f>
        <v>0</v>
      </c>
    </row>
    <row r="24" spans="1:39" ht="18" x14ac:dyDescent="0.2">
      <c r="A24" s="73" t="s">
        <v>315</v>
      </c>
      <c r="B24" s="157">
        <v>4</v>
      </c>
      <c r="C24" s="157">
        <v>0</v>
      </c>
      <c r="D24" s="157">
        <v>11</v>
      </c>
      <c r="E24" s="157">
        <v>69</v>
      </c>
      <c r="F24" s="157">
        <v>0</v>
      </c>
      <c r="G24" s="157">
        <v>43</v>
      </c>
      <c r="H24" s="157">
        <v>37</v>
      </c>
      <c r="I24" s="157">
        <v>13</v>
      </c>
      <c r="J24" s="157">
        <v>32</v>
      </c>
      <c r="K24" s="157">
        <v>1</v>
      </c>
      <c r="L24" s="157">
        <v>50</v>
      </c>
      <c r="M24" s="157">
        <v>4</v>
      </c>
      <c r="N24" s="157">
        <v>1</v>
      </c>
      <c r="O24" s="157">
        <v>5</v>
      </c>
      <c r="P24" s="157">
        <v>26</v>
      </c>
      <c r="Q24" s="191">
        <f t="shared" si="20"/>
        <v>296</v>
      </c>
      <c r="T24" s="64"/>
      <c r="Y24" s="59">
        <f t="shared" si="21"/>
        <v>4</v>
      </c>
      <c r="Z24" s="59">
        <f t="shared" si="22"/>
        <v>0</v>
      </c>
      <c r="AA24" s="59">
        <f t="shared" si="23"/>
        <v>11</v>
      </c>
      <c r="AB24" s="59">
        <f t="shared" si="24"/>
        <v>69</v>
      </c>
      <c r="AC24" s="59">
        <f t="shared" si="25"/>
        <v>0</v>
      </c>
      <c r="AD24" s="59">
        <f t="shared" si="26"/>
        <v>43</v>
      </c>
      <c r="AE24" s="59">
        <f t="shared" si="27"/>
        <v>37</v>
      </c>
      <c r="AF24" s="59">
        <f t="shared" si="28"/>
        <v>13</v>
      </c>
      <c r="AG24" s="59">
        <f t="shared" si="29"/>
        <v>32</v>
      </c>
      <c r="AH24" s="59">
        <f t="shared" si="30"/>
        <v>1</v>
      </c>
      <c r="AI24" s="59">
        <f t="shared" si="31"/>
        <v>50</v>
      </c>
      <c r="AJ24" s="59">
        <f t="shared" si="32"/>
        <v>4</v>
      </c>
      <c r="AK24" s="59">
        <f t="shared" si="33"/>
        <v>1</v>
      </c>
      <c r="AL24" s="59">
        <f t="shared" si="34"/>
        <v>5</v>
      </c>
      <c r="AM24" s="59">
        <f t="shared" si="35"/>
        <v>26</v>
      </c>
    </row>
    <row r="25" spans="1:39" x14ac:dyDescent="0.2">
      <c r="A25" s="72" t="s">
        <v>316</v>
      </c>
      <c r="B25" s="158">
        <v>1</v>
      </c>
      <c r="C25" s="158">
        <v>0</v>
      </c>
      <c r="D25" s="158">
        <v>0</v>
      </c>
      <c r="E25" s="158">
        <v>0</v>
      </c>
      <c r="F25" s="158">
        <v>0</v>
      </c>
      <c r="G25" s="158">
        <v>1</v>
      </c>
      <c r="H25" s="158">
        <v>0</v>
      </c>
      <c r="I25" s="158">
        <v>0</v>
      </c>
      <c r="J25" s="158">
        <v>0</v>
      </c>
      <c r="K25" s="158">
        <v>0</v>
      </c>
      <c r="L25" s="158">
        <v>1</v>
      </c>
      <c r="M25" s="158">
        <v>1</v>
      </c>
      <c r="N25" s="158">
        <v>0</v>
      </c>
      <c r="O25" s="158">
        <v>0</v>
      </c>
      <c r="P25" s="158">
        <v>0</v>
      </c>
      <c r="Q25" s="192">
        <f t="shared" si="1"/>
        <v>4</v>
      </c>
      <c r="T25" s="64"/>
      <c r="V25" s="159"/>
      <c r="Y25" s="59">
        <f t="shared" si="3"/>
        <v>1</v>
      </c>
      <c r="Z25" s="59">
        <f t="shared" si="4"/>
        <v>0</v>
      </c>
      <c r="AA25" s="59">
        <f t="shared" si="5"/>
        <v>0</v>
      </c>
      <c r="AB25" s="59">
        <f t="shared" si="6"/>
        <v>0</v>
      </c>
      <c r="AC25" s="59">
        <f t="shared" si="7"/>
        <v>0</v>
      </c>
      <c r="AD25" s="59">
        <f t="shared" si="8"/>
        <v>1</v>
      </c>
      <c r="AE25" s="59">
        <f t="shared" si="9"/>
        <v>0</v>
      </c>
      <c r="AF25" s="59">
        <f t="shared" si="10"/>
        <v>0</v>
      </c>
      <c r="AG25" s="59">
        <f t="shared" si="11"/>
        <v>0</v>
      </c>
      <c r="AH25" s="59">
        <f t="shared" si="12"/>
        <v>0</v>
      </c>
      <c r="AI25" s="59">
        <f t="shared" si="13"/>
        <v>1</v>
      </c>
      <c r="AJ25" s="59">
        <f t="shared" si="14"/>
        <v>1</v>
      </c>
      <c r="AK25" s="59">
        <f t="shared" si="15"/>
        <v>0</v>
      </c>
      <c r="AL25" s="59">
        <f t="shared" si="16"/>
        <v>0</v>
      </c>
      <c r="AM25" s="59">
        <f t="shared" si="17"/>
        <v>0</v>
      </c>
    </row>
    <row r="26" spans="1:39" x14ac:dyDescent="0.2">
      <c r="A26" s="73" t="s">
        <v>318</v>
      </c>
      <c r="B26" s="157">
        <v>0</v>
      </c>
      <c r="C26" s="157">
        <v>0</v>
      </c>
      <c r="D26" s="157">
        <v>4</v>
      </c>
      <c r="E26" s="157">
        <v>8</v>
      </c>
      <c r="F26" s="157">
        <v>0</v>
      </c>
      <c r="G26" s="157">
        <v>0</v>
      </c>
      <c r="H26" s="157">
        <v>0</v>
      </c>
      <c r="I26" s="157">
        <v>0</v>
      </c>
      <c r="J26" s="157">
        <v>1</v>
      </c>
      <c r="K26" s="157">
        <v>0</v>
      </c>
      <c r="L26" s="157">
        <v>2</v>
      </c>
      <c r="M26" s="157">
        <v>0</v>
      </c>
      <c r="N26" s="157">
        <v>0</v>
      </c>
      <c r="O26" s="157">
        <v>0</v>
      </c>
      <c r="P26" s="157">
        <v>1</v>
      </c>
      <c r="Q26" s="191">
        <f t="shared" si="1"/>
        <v>16</v>
      </c>
      <c r="T26" s="64"/>
      <c r="Y26" s="59">
        <f t="shared" si="3"/>
        <v>0</v>
      </c>
      <c r="Z26" s="59">
        <f t="shared" si="4"/>
        <v>0</v>
      </c>
      <c r="AA26" s="59">
        <f t="shared" si="5"/>
        <v>4</v>
      </c>
      <c r="AB26" s="59">
        <f t="shared" si="6"/>
        <v>8</v>
      </c>
      <c r="AC26" s="59">
        <f t="shared" si="7"/>
        <v>0</v>
      </c>
      <c r="AD26" s="59">
        <f t="shared" si="8"/>
        <v>0</v>
      </c>
      <c r="AE26" s="59">
        <f t="shared" si="9"/>
        <v>0</v>
      </c>
      <c r="AF26" s="59">
        <f t="shared" si="10"/>
        <v>0</v>
      </c>
      <c r="AG26" s="59">
        <f t="shared" si="11"/>
        <v>1</v>
      </c>
      <c r="AH26" s="59">
        <f t="shared" si="12"/>
        <v>0</v>
      </c>
      <c r="AI26" s="59">
        <f t="shared" si="13"/>
        <v>2</v>
      </c>
      <c r="AJ26" s="59">
        <f t="shared" si="14"/>
        <v>0</v>
      </c>
      <c r="AK26" s="59">
        <f t="shared" si="15"/>
        <v>0</v>
      </c>
      <c r="AL26" s="59">
        <f t="shared" si="16"/>
        <v>0</v>
      </c>
      <c r="AM26" s="59">
        <f t="shared" si="17"/>
        <v>1</v>
      </c>
    </row>
    <row r="27" spans="1:39" ht="18.75" customHeight="1" x14ac:dyDescent="0.2">
      <c r="A27" s="72" t="s">
        <v>319</v>
      </c>
      <c r="B27" s="158">
        <v>0</v>
      </c>
      <c r="C27" s="158">
        <v>0</v>
      </c>
      <c r="D27" s="158">
        <v>0</v>
      </c>
      <c r="E27" s="158">
        <v>2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92">
        <f t="shared" ref="Q27:Q28" si="36">SUM(B27:P27)</f>
        <v>2</v>
      </c>
      <c r="T27" s="64"/>
      <c r="V27" s="159"/>
      <c r="Y27" s="59">
        <f t="shared" si="3"/>
        <v>0</v>
      </c>
      <c r="Z27" s="59">
        <f t="shared" si="4"/>
        <v>0</v>
      </c>
      <c r="AA27" s="59">
        <f t="shared" si="5"/>
        <v>0</v>
      </c>
      <c r="AB27" s="59">
        <f t="shared" si="6"/>
        <v>2</v>
      </c>
      <c r="AC27" s="59">
        <f t="shared" si="7"/>
        <v>0</v>
      </c>
      <c r="AD27" s="59">
        <f t="shared" si="8"/>
        <v>0</v>
      </c>
      <c r="AE27" s="59">
        <f t="shared" si="9"/>
        <v>0</v>
      </c>
      <c r="AF27" s="59">
        <f t="shared" si="10"/>
        <v>0</v>
      </c>
      <c r="AG27" s="59">
        <f t="shared" si="11"/>
        <v>0</v>
      </c>
      <c r="AH27" s="59">
        <f t="shared" si="12"/>
        <v>0</v>
      </c>
      <c r="AI27" s="59">
        <f t="shared" si="13"/>
        <v>0</v>
      </c>
      <c r="AJ27" s="59">
        <f t="shared" si="14"/>
        <v>0</v>
      </c>
      <c r="AK27" s="59">
        <f t="shared" si="15"/>
        <v>0</v>
      </c>
      <c r="AL27" s="59">
        <f t="shared" si="16"/>
        <v>0</v>
      </c>
      <c r="AM27" s="59">
        <f t="shared" si="17"/>
        <v>0</v>
      </c>
    </row>
    <row r="28" spans="1:39" ht="18" x14ac:dyDescent="0.2">
      <c r="A28" s="73" t="s">
        <v>320</v>
      </c>
      <c r="B28" s="157">
        <v>0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3</v>
      </c>
      <c r="M28" s="157">
        <v>0</v>
      </c>
      <c r="N28" s="157">
        <v>0</v>
      </c>
      <c r="O28" s="157">
        <v>0</v>
      </c>
      <c r="P28" s="157">
        <v>0</v>
      </c>
      <c r="Q28" s="191">
        <f t="shared" si="36"/>
        <v>3</v>
      </c>
      <c r="T28" s="64"/>
      <c r="Y28" s="59">
        <f t="shared" si="3"/>
        <v>0</v>
      </c>
      <c r="Z28" s="59">
        <f t="shared" si="4"/>
        <v>0</v>
      </c>
      <c r="AA28" s="59">
        <f t="shared" si="5"/>
        <v>0</v>
      </c>
      <c r="AB28" s="59">
        <f t="shared" si="6"/>
        <v>0</v>
      </c>
      <c r="AC28" s="59">
        <f t="shared" si="7"/>
        <v>0</v>
      </c>
      <c r="AD28" s="59">
        <f t="shared" si="8"/>
        <v>0</v>
      </c>
      <c r="AE28" s="59">
        <f t="shared" si="9"/>
        <v>0</v>
      </c>
      <c r="AF28" s="59">
        <f t="shared" si="10"/>
        <v>0</v>
      </c>
      <c r="AG28" s="59">
        <f t="shared" si="11"/>
        <v>0</v>
      </c>
      <c r="AH28" s="59">
        <f t="shared" si="12"/>
        <v>0</v>
      </c>
      <c r="AI28" s="59">
        <f t="shared" si="13"/>
        <v>3</v>
      </c>
      <c r="AJ28" s="59">
        <f t="shared" si="14"/>
        <v>0</v>
      </c>
      <c r="AK28" s="59">
        <f t="shared" si="15"/>
        <v>0</v>
      </c>
      <c r="AL28" s="59">
        <f t="shared" si="16"/>
        <v>0</v>
      </c>
      <c r="AM28" s="59">
        <f t="shared" si="17"/>
        <v>0</v>
      </c>
    </row>
    <row r="29" spans="1:39" x14ac:dyDescent="0.2">
      <c r="A29" s="72" t="s">
        <v>321</v>
      </c>
      <c r="B29" s="158">
        <v>0</v>
      </c>
      <c r="C29" s="158">
        <v>0</v>
      </c>
      <c r="D29" s="158">
        <v>0</v>
      </c>
      <c r="E29" s="158">
        <v>1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92">
        <f t="shared" si="1"/>
        <v>1</v>
      </c>
      <c r="T29" s="64"/>
      <c r="V29" s="159"/>
      <c r="Y29" s="59">
        <f t="shared" si="3"/>
        <v>0</v>
      </c>
      <c r="Z29" s="59">
        <f t="shared" si="4"/>
        <v>0</v>
      </c>
      <c r="AA29" s="59">
        <f t="shared" si="5"/>
        <v>0</v>
      </c>
      <c r="AB29" s="59">
        <f t="shared" si="6"/>
        <v>1</v>
      </c>
      <c r="AC29" s="59">
        <f t="shared" si="7"/>
        <v>0</v>
      </c>
      <c r="AD29" s="59">
        <f t="shared" si="8"/>
        <v>0</v>
      </c>
      <c r="AE29" s="59">
        <f t="shared" si="9"/>
        <v>0</v>
      </c>
      <c r="AF29" s="59">
        <f t="shared" si="10"/>
        <v>0</v>
      </c>
      <c r="AG29" s="59">
        <f t="shared" si="11"/>
        <v>0</v>
      </c>
      <c r="AH29" s="59">
        <f t="shared" si="12"/>
        <v>0</v>
      </c>
      <c r="AI29" s="59">
        <f t="shared" si="13"/>
        <v>0</v>
      </c>
      <c r="AJ29" s="59">
        <f t="shared" si="14"/>
        <v>0</v>
      </c>
      <c r="AK29" s="59">
        <f t="shared" si="15"/>
        <v>0</v>
      </c>
      <c r="AL29" s="59">
        <f t="shared" si="16"/>
        <v>0</v>
      </c>
      <c r="AM29" s="59">
        <f t="shared" si="17"/>
        <v>0</v>
      </c>
    </row>
    <row r="30" spans="1:39" x14ac:dyDescent="0.2">
      <c r="A30" s="73" t="s">
        <v>322</v>
      </c>
      <c r="B30" s="157">
        <v>0</v>
      </c>
      <c r="C30" s="157">
        <v>0</v>
      </c>
      <c r="D30" s="157">
        <v>0</v>
      </c>
      <c r="E30" s="157">
        <v>0</v>
      </c>
      <c r="F30" s="157">
        <v>0</v>
      </c>
      <c r="G30" s="157">
        <v>0</v>
      </c>
      <c r="H30" s="157">
        <v>1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  <c r="P30" s="157">
        <v>0</v>
      </c>
      <c r="Q30" s="191">
        <f t="shared" si="1"/>
        <v>1</v>
      </c>
      <c r="T30" s="64"/>
      <c r="Y30" s="59">
        <f t="shared" si="3"/>
        <v>0</v>
      </c>
      <c r="Z30" s="59">
        <f t="shared" si="4"/>
        <v>0</v>
      </c>
      <c r="AA30" s="59">
        <f t="shared" si="5"/>
        <v>0</v>
      </c>
      <c r="AB30" s="59">
        <f t="shared" si="6"/>
        <v>0</v>
      </c>
      <c r="AC30" s="59">
        <f t="shared" si="7"/>
        <v>0</v>
      </c>
      <c r="AD30" s="59">
        <f t="shared" si="8"/>
        <v>0</v>
      </c>
      <c r="AE30" s="59">
        <f t="shared" si="9"/>
        <v>1</v>
      </c>
      <c r="AF30" s="59">
        <f t="shared" si="10"/>
        <v>0</v>
      </c>
      <c r="AG30" s="59">
        <f t="shared" si="11"/>
        <v>0</v>
      </c>
      <c r="AH30" s="59">
        <f t="shared" si="12"/>
        <v>0</v>
      </c>
      <c r="AI30" s="59">
        <f t="shared" si="13"/>
        <v>0</v>
      </c>
      <c r="AJ30" s="59">
        <f t="shared" si="14"/>
        <v>0</v>
      </c>
      <c r="AK30" s="59">
        <f t="shared" si="15"/>
        <v>0</v>
      </c>
      <c r="AL30" s="59">
        <f t="shared" si="16"/>
        <v>0</v>
      </c>
      <c r="AM30" s="59">
        <f t="shared" si="17"/>
        <v>0</v>
      </c>
    </row>
    <row r="31" spans="1:39" ht="18" x14ac:dyDescent="0.2">
      <c r="A31" s="72" t="s">
        <v>308</v>
      </c>
      <c r="B31" s="158">
        <v>1</v>
      </c>
      <c r="C31" s="158">
        <v>0</v>
      </c>
      <c r="D31" s="158">
        <v>45</v>
      </c>
      <c r="E31" s="158">
        <v>74</v>
      </c>
      <c r="F31" s="158">
        <v>3</v>
      </c>
      <c r="G31" s="158">
        <v>37</v>
      </c>
      <c r="H31" s="158">
        <v>33</v>
      </c>
      <c r="I31" s="158">
        <v>5</v>
      </c>
      <c r="J31" s="158">
        <v>45</v>
      </c>
      <c r="K31" s="158">
        <v>0</v>
      </c>
      <c r="L31" s="158">
        <v>67</v>
      </c>
      <c r="M31" s="158">
        <v>11</v>
      </c>
      <c r="N31" s="158">
        <v>1</v>
      </c>
      <c r="O31" s="158">
        <v>8</v>
      </c>
      <c r="P31" s="158">
        <v>18</v>
      </c>
      <c r="Q31" s="192">
        <f t="shared" si="1"/>
        <v>348</v>
      </c>
      <c r="T31" s="64"/>
      <c r="V31" s="159"/>
      <c r="Y31" s="59">
        <f t="shared" si="3"/>
        <v>1</v>
      </c>
      <c r="Z31" s="59">
        <f t="shared" si="4"/>
        <v>0</v>
      </c>
      <c r="AA31" s="59">
        <f t="shared" si="5"/>
        <v>45</v>
      </c>
      <c r="AB31" s="59">
        <f t="shared" si="6"/>
        <v>74</v>
      </c>
      <c r="AC31" s="59">
        <f t="shared" si="7"/>
        <v>3</v>
      </c>
      <c r="AD31" s="59">
        <f t="shared" si="8"/>
        <v>37</v>
      </c>
      <c r="AE31" s="59">
        <f t="shared" si="9"/>
        <v>33</v>
      </c>
      <c r="AF31" s="59">
        <f t="shared" si="10"/>
        <v>5</v>
      </c>
      <c r="AG31" s="59">
        <f t="shared" si="11"/>
        <v>45</v>
      </c>
      <c r="AH31" s="59">
        <f t="shared" si="12"/>
        <v>0</v>
      </c>
      <c r="AI31" s="59">
        <f t="shared" si="13"/>
        <v>67</v>
      </c>
      <c r="AJ31" s="59">
        <f t="shared" si="14"/>
        <v>11</v>
      </c>
      <c r="AK31" s="59">
        <f t="shared" si="15"/>
        <v>1</v>
      </c>
      <c r="AL31" s="59">
        <f t="shared" si="16"/>
        <v>8</v>
      </c>
      <c r="AM31" s="59">
        <f t="shared" si="17"/>
        <v>18</v>
      </c>
    </row>
    <row r="32" spans="1:39" ht="14.25" customHeight="1" x14ac:dyDescent="0.2">
      <c r="A32" s="73" t="s">
        <v>221</v>
      </c>
      <c r="B32" s="157">
        <v>0</v>
      </c>
      <c r="C32" s="157">
        <v>0</v>
      </c>
      <c r="D32" s="157">
        <v>2</v>
      </c>
      <c r="E32" s="157">
        <v>0</v>
      </c>
      <c r="F32" s="157">
        <v>1</v>
      </c>
      <c r="G32" s="157">
        <v>1</v>
      </c>
      <c r="H32" s="157">
        <v>1</v>
      </c>
      <c r="I32" s="157">
        <v>0</v>
      </c>
      <c r="J32" s="157">
        <v>3</v>
      </c>
      <c r="K32" s="157">
        <v>1</v>
      </c>
      <c r="L32" s="157">
        <v>7</v>
      </c>
      <c r="M32" s="157">
        <v>2</v>
      </c>
      <c r="N32" s="157">
        <v>0</v>
      </c>
      <c r="O32" s="157">
        <v>1</v>
      </c>
      <c r="P32" s="157">
        <v>1</v>
      </c>
      <c r="Q32" s="191">
        <f t="shared" si="1"/>
        <v>20</v>
      </c>
      <c r="T32" s="64"/>
      <c r="Y32" s="59">
        <f t="shared" si="3"/>
        <v>0</v>
      </c>
      <c r="Z32" s="59">
        <f t="shared" si="4"/>
        <v>0</v>
      </c>
      <c r="AA32" s="59">
        <f t="shared" si="5"/>
        <v>2</v>
      </c>
      <c r="AB32" s="59">
        <f t="shared" si="6"/>
        <v>0</v>
      </c>
      <c r="AC32" s="59">
        <f t="shared" si="7"/>
        <v>1</v>
      </c>
      <c r="AD32" s="59">
        <f t="shared" si="8"/>
        <v>1</v>
      </c>
      <c r="AE32" s="59">
        <f t="shared" si="9"/>
        <v>1</v>
      </c>
      <c r="AF32" s="59">
        <f t="shared" si="10"/>
        <v>0</v>
      </c>
      <c r="AG32" s="59">
        <f t="shared" si="11"/>
        <v>3</v>
      </c>
      <c r="AH32" s="59">
        <f t="shared" si="12"/>
        <v>1</v>
      </c>
      <c r="AI32" s="59">
        <f t="shared" si="13"/>
        <v>7</v>
      </c>
      <c r="AJ32" s="59">
        <f t="shared" si="14"/>
        <v>2</v>
      </c>
      <c r="AK32" s="59">
        <f t="shared" si="15"/>
        <v>0</v>
      </c>
      <c r="AL32" s="59">
        <f t="shared" si="16"/>
        <v>1</v>
      </c>
      <c r="AM32" s="59">
        <f t="shared" si="17"/>
        <v>1</v>
      </c>
    </row>
    <row r="33" spans="1:39" x14ac:dyDescent="0.2">
      <c r="A33" s="72" t="s">
        <v>224</v>
      </c>
      <c r="B33" s="158">
        <v>0</v>
      </c>
      <c r="C33" s="158">
        <v>0</v>
      </c>
      <c r="D33" s="158">
        <v>3</v>
      </c>
      <c r="E33" s="158">
        <v>6</v>
      </c>
      <c r="F33" s="158">
        <v>1</v>
      </c>
      <c r="G33" s="158">
        <v>17</v>
      </c>
      <c r="H33" s="158">
        <v>0</v>
      </c>
      <c r="I33" s="158">
        <v>0</v>
      </c>
      <c r="J33" s="158">
        <v>7</v>
      </c>
      <c r="K33" s="158">
        <v>0</v>
      </c>
      <c r="L33" s="158">
        <v>9</v>
      </c>
      <c r="M33" s="158">
        <v>0</v>
      </c>
      <c r="N33" s="158">
        <v>0</v>
      </c>
      <c r="O33" s="158">
        <v>1</v>
      </c>
      <c r="P33" s="158">
        <v>4</v>
      </c>
      <c r="Q33" s="192">
        <f t="shared" si="1"/>
        <v>48</v>
      </c>
      <c r="T33" s="64"/>
      <c r="Y33" s="59">
        <f t="shared" si="3"/>
        <v>0</v>
      </c>
      <c r="Z33" s="59">
        <f t="shared" si="4"/>
        <v>0</v>
      </c>
      <c r="AA33" s="59">
        <f t="shared" si="5"/>
        <v>3</v>
      </c>
      <c r="AB33" s="59">
        <f t="shared" si="6"/>
        <v>6</v>
      </c>
      <c r="AC33" s="59">
        <f t="shared" si="7"/>
        <v>1</v>
      </c>
      <c r="AD33" s="59">
        <f t="shared" si="8"/>
        <v>17</v>
      </c>
      <c r="AE33" s="59">
        <f t="shared" si="9"/>
        <v>0</v>
      </c>
      <c r="AF33" s="59">
        <f t="shared" si="10"/>
        <v>0</v>
      </c>
      <c r="AG33" s="59">
        <f t="shared" si="11"/>
        <v>7</v>
      </c>
      <c r="AH33" s="59">
        <f t="shared" si="12"/>
        <v>0</v>
      </c>
      <c r="AI33" s="59">
        <f t="shared" si="13"/>
        <v>9</v>
      </c>
      <c r="AJ33" s="59">
        <f t="shared" si="14"/>
        <v>0</v>
      </c>
      <c r="AK33" s="59">
        <f t="shared" si="15"/>
        <v>0</v>
      </c>
      <c r="AL33" s="59">
        <f t="shared" si="16"/>
        <v>1</v>
      </c>
      <c r="AM33" s="59">
        <f t="shared" si="17"/>
        <v>4</v>
      </c>
    </row>
    <row r="34" spans="1:39" ht="13.5" thickBot="1" x14ac:dyDescent="0.25">
      <c r="A34" s="73" t="s">
        <v>112</v>
      </c>
      <c r="B34" s="157">
        <v>11</v>
      </c>
      <c r="C34" s="157">
        <v>6</v>
      </c>
      <c r="D34" s="157">
        <v>57</v>
      </c>
      <c r="E34" s="157">
        <v>309</v>
      </c>
      <c r="F34" s="157">
        <v>5</v>
      </c>
      <c r="G34" s="157">
        <v>139</v>
      </c>
      <c r="H34" s="157">
        <v>121</v>
      </c>
      <c r="I34" s="157">
        <v>38</v>
      </c>
      <c r="J34" s="157">
        <v>128</v>
      </c>
      <c r="K34" s="157">
        <v>1</v>
      </c>
      <c r="L34" s="157">
        <v>197</v>
      </c>
      <c r="M34" s="157">
        <v>17</v>
      </c>
      <c r="N34" s="157">
        <v>4</v>
      </c>
      <c r="O34" s="157">
        <v>61</v>
      </c>
      <c r="P34" s="157">
        <v>78</v>
      </c>
      <c r="Q34" s="191">
        <f t="shared" ref="Q34" si="37">SUM(B34:P34)</f>
        <v>1172</v>
      </c>
      <c r="T34" s="64"/>
      <c r="Y34" s="59">
        <f t="shared" si="3"/>
        <v>11</v>
      </c>
      <c r="Z34" s="59">
        <f t="shared" si="4"/>
        <v>6</v>
      </c>
      <c r="AA34" s="59">
        <f t="shared" si="5"/>
        <v>57</v>
      </c>
      <c r="AB34" s="59">
        <f t="shared" si="6"/>
        <v>309</v>
      </c>
      <c r="AC34" s="59">
        <f t="shared" si="7"/>
        <v>5</v>
      </c>
      <c r="AD34" s="59">
        <f t="shared" si="8"/>
        <v>139</v>
      </c>
      <c r="AE34" s="59">
        <f t="shared" si="9"/>
        <v>121</v>
      </c>
      <c r="AF34" s="59">
        <f t="shared" si="10"/>
        <v>38</v>
      </c>
      <c r="AG34" s="59">
        <f t="shared" si="11"/>
        <v>128</v>
      </c>
      <c r="AH34" s="59">
        <f t="shared" si="12"/>
        <v>1</v>
      </c>
      <c r="AI34" s="59">
        <f t="shared" si="13"/>
        <v>197</v>
      </c>
      <c r="AJ34" s="59">
        <f t="shared" si="14"/>
        <v>17</v>
      </c>
      <c r="AK34" s="59">
        <f t="shared" si="15"/>
        <v>4</v>
      </c>
      <c r="AL34" s="59">
        <f t="shared" si="16"/>
        <v>61</v>
      </c>
      <c r="AM34" s="59">
        <f t="shared" si="17"/>
        <v>78</v>
      </c>
    </row>
    <row r="35" spans="1:39" ht="13.5" thickBot="1" x14ac:dyDescent="0.25">
      <c r="A35" s="207" t="s">
        <v>0</v>
      </c>
      <c r="B35" s="230">
        <f t="shared" ref="B35:Q35" si="38">SUM(B7:B34)</f>
        <v>30</v>
      </c>
      <c r="C35" s="231">
        <f t="shared" si="38"/>
        <v>8</v>
      </c>
      <c r="D35" s="231">
        <f t="shared" si="38"/>
        <v>194</v>
      </c>
      <c r="E35" s="231">
        <f t="shared" si="38"/>
        <v>712</v>
      </c>
      <c r="F35" s="231">
        <f t="shared" si="38"/>
        <v>16</v>
      </c>
      <c r="G35" s="231">
        <f t="shared" si="38"/>
        <v>379</v>
      </c>
      <c r="H35" s="231">
        <f t="shared" si="38"/>
        <v>298</v>
      </c>
      <c r="I35" s="231">
        <f t="shared" si="38"/>
        <v>122</v>
      </c>
      <c r="J35" s="231">
        <f t="shared" si="38"/>
        <v>341</v>
      </c>
      <c r="K35" s="231">
        <f t="shared" si="38"/>
        <v>6</v>
      </c>
      <c r="L35" s="231">
        <f t="shared" si="38"/>
        <v>520</v>
      </c>
      <c r="M35" s="231">
        <f t="shared" si="38"/>
        <v>70</v>
      </c>
      <c r="N35" s="231">
        <f t="shared" si="38"/>
        <v>15</v>
      </c>
      <c r="O35" s="231">
        <f t="shared" si="38"/>
        <v>131</v>
      </c>
      <c r="P35" s="231">
        <f t="shared" si="38"/>
        <v>199</v>
      </c>
      <c r="Q35" s="232">
        <f t="shared" si="38"/>
        <v>3041</v>
      </c>
      <c r="T35" s="59" t="s">
        <v>308</v>
      </c>
      <c r="U35" s="59">
        <v>348</v>
      </c>
    </row>
    <row r="36" spans="1:39" x14ac:dyDescent="0.2">
      <c r="A36" s="427" t="s">
        <v>184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T36" s="59" t="s">
        <v>309</v>
      </c>
      <c r="U36" s="59">
        <v>311</v>
      </c>
    </row>
    <row r="37" spans="1:39" x14ac:dyDescent="0.2">
      <c r="A37" s="160"/>
      <c r="B37" s="160"/>
      <c r="C37" s="160"/>
      <c r="D37" s="160"/>
      <c r="E37" s="160"/>
      <c r="F37" s="160"/>
      <c r="G37" s="160"/>
      <c r="H37" s="160"/>
      <c r="I37" s="251"/>
      <c r="J37" s="251"/>
      <c r="K37" s="290"/>
      <c r="L37" s="290"/>
      <c r="M37" s="160"/>
      <c r="N37" s="290"/>
      <c r="O37" s="160"/>
      <c r="P37" s="160"/>
      <c r="Q37" s="160"/>
      <c r="T37" s="59" t="s">
        <v>315</v>
      </c>
      <c r="U37" s="59">
        <v>296</v>
      </c>
    </row>
    <row r="38" spans="1:39" ht="18" customHeight="1" x14ac:dyDescent="0.2">
      <c r="T38" s="59" t="s">
        <v>211</v>
      </c>
      <c r="U38" s="59">
        <v>187</v>
      </c>
    </row>
    <row r="39" spans="1:39" ht="18" customHeight="1" x14ac:dyDescent="0.2">
      <c r="T39" s="59" t="s">
        <v>310</v>
      </c>
      <c r="U39" s="59">
        <v>185</v>
      </c>
    </row>
    <row r="40" spans="1:39" ht="18" customHeight="1" x14ac:dyDescent="0.2">
      <c r="T40" s="59" t="s">
        <v>114</v>
      </c>
      <c r="U40" s="59">
        <v>149</v>
      </c>
    </row>
    <row r="41" spans="1:39" x14ac:dyDescent="0.2">
      <c r="T41" s="59" t="s">
        <v>311</v>
      </c>
      <c r="U41" s="59">
        <v>121</v>
      </c>
    </row>
    <row r="42" spans="1:39" ht="20.25" customHeight="1" x14ac:dyDescent="0.2">
      <c r="T42" s="59" t="s">
        <v>313</v>
      </c>
      <c r="U42" s="59">
        <v>67</v>
      </c>
    </row>
    <row r="43" spans="1:39" x14ac:dyDescent="0.2">
      <c r="H43" s="161"/>
      <c r="O43" s="161"/>
      <c r="T43" s="59" t="s">
        <v>224</v>
      </c>
      <c r="U43" s="59">
        <v>48</v>
      </c>
    </row>
    <row r="44" spans="1:39" x14ac:dyDescent="0.2">
      <c r="H44" s="61"/>
      <c r="O44" s="61"/>
      <c r="T44" s="59" t="s">
        <v>223</v>
      </c>
      <c r="U44" s="59">
        <v>26</v>
      </c>
    </row>
    <row r="45" spans="1:39" x14ac:dyDescent="0.2">
      <c r="H45" s="63"/>
      <c r="O45" s="63"/>
      <c r="T45" s="59" t="s">
        <v>212</v>
      </c>
      <c r="U45" s="59">
        <v>24</v>
      </c>
    </row>
    <row r="46" spans="1:39" x14ac:dyDescent="0.2">
      <c r="H46" s="63"/>
      <c r="O46" s="63"/>
      <c r="T46" s="59" t="s">
        <v>221</v>
      </c>
      <c r="U46" s="59">
        <v>20</v>
      </c>
    </row>
    <row r="47" spans="1:39" x14ac:dyDescent="0.2">
      <c r="H47" s="63"/>
      <c r="O47" s="63"/>
      <c r="T47" s="59" t="s">
        <v>305</v>
      </c>
      <c r="U47" s="59">
        <v>16</v>
      </c>
    </row>
    <row r="48" spans="1:39" x14ac:dyDescent="0.2">
      <c r="H48" s="63"/>
      <c r="O48" s="63"/>
      <c r="T48" s="59" t="s">
        <v>318</v>
      </c>
      <c r="U48" s="59">
        <v>16</v>
      </c>
    </row>
    <row r="49" spans="1:21" ht="17.25" customHeight="1" x14ac:dyDescent="0.2">
      <c r="A49" s="442" t="s">
        <v>76</v>
      </c>
      <c r="B49" s="442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42"/>
      <c r="T49" s="59" t="s">
        <v>304</v>
      </c>
      <c r="U49" s="59">
        <v>10</v>
      </c>
    </row>
    <row r="50" spans="1:21" ht="7.5" customHeight="1" x14ac:dyDescent="0.2">
      <c r="A50" s="100"/>
      <c r="B50" s="100"/>
      <c r="C50" s="100"/>
      <c r="D50" s="100"/>
      <c r="E50" s="100"/>
      <c r="F50" s="100"/>
      <c r="G50" s="100"/>
      <c r="H50" s="100"/>
      <c r="I50" s="252"/>
      <c r="J50" s="252"/>
      <c r="K50" s="348"/>
      <c r="L50" s="301"/>
      <c r="M50" s="100"/>
      <c r="N50" s="346"/>
      <c r="O50" s="100"/>
      <c r="P50" s="100"/>
      <c r="T50" s="59" t="s">
        <v>306</v>
      </c>
      <c r="U50" s="59">
        <v>10</v>
      </c>
    </row>
    <row r="51" spans="1:21" x14ac:dyDescent="0.15">
      <c r="A51" s="441" t="s">
        <v>93</v>
      </c>
      <c r="B51" s="441"/>
      <c r="C51" s="441"/>
      <c r="D51" s="441"/>
      <c r="E51" s="115"/>
      <c r="F51" s="434" t="s">
        <v>85</v>
      </c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T51" s="59" t="s">
        <v>217</v>
      </c>
      <c r="U51" s="59">
        <v>9</v>
      </c>
    </row>
    <row r="52" spans="1:21" x14ac:dyDescent="0.2">
      <c r="A52" s="440" t="s">
        <v>92</v>
      </c>
      <c r="B52" s="440"/>
      <c r="C52" s="440"/>
      <c r="D52" s="440"/>
      <c r="E52" s="101"/>
      <c r="F52" s="434" t="s">
        <v>84</v>
      </c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T52" s="59" t="s">
        <v>256</v>
      </c>
      <c r="U52" s="59">
        <v>9</v>
      </c>
    </row>
    <row r="53" spans="1:21" x14ac:dyDescent="0.2">
      <c r="A53" s="440" t="s">
        <v>91</v>
      </c>
      <c r="B53" s="440"/>
      <c r="C53" s="440"/>
      <c r="D53" s="440"/>
      <c r="E53" s="101"/>
      <c r="F53" s="434" t="s">
        <v>83</v>
      </c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T53" s="59" t="s">
        <v>316</v>
      </c>
      <c r="U53" s="59">
        <v>4</v>
      </c>
    </row>
    <row r="54" spans="1:21" x14ac:dyDescent="0.2">
      <c r="A54" s="440" t="s">
        <v>90</v>
      </c>
      <c r="B54" s="440"/>
      <c r="C54" s="440"/>
      <c r="D54" s="440"/>
      <c r="E54" s="101"/>
      <c r="F54" s="434" t="s">
        <v>82</v>
      </c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T54" s="59" t="s">
        <v>255</v>
      </c>
      <c r="U54" s="59">
        <v>3</v>
      </c>
    </row>
    <row r="55" spans="1:21" x14ac:dyDescent="0.2">
      <c r="A55" s="440" t="s">
        <v>89</v>
      </c>
      <c r="B55" s="440"/>
      <c r="C55" s="440"/>
      <c r="D55" s="440"/>
      <c r="E55" s="101"/>
      <c r="F55" s="434" t="s">
        <v>81</v>
      </c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T55" s="59" t="s">
        <v>320</v>
      </c>
      <c r="U55" s="59">
        <v>3</v>
      </c>
    </row>
    <row r="56" spans="1:21" x14ac:dyDescent="0.2">
      <c r="A56" s="440" t="s">
        <v>88</v>
      </c>
      <c r="B56" s="440"/>
      <c r="C56" s="440"/>
      <c r="D56" s="440"/>
      <c r="E56" s="101"/>
      <c r="F56" s="434" t="s">
        <v>80</v>
      </c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T56" s="59" t="s">
        <v>319</v>
      </c>
      <c r="U56" s="59">
        <v>2</v>
      </c>
    </row>
    <row r="57" spans="1:21" x14ac:dyDescent="0.2">
      <c r="A57" s="440" t="s">
        <v>87</v>
      </c>
      <c r="B57" s="440"/>
      <c r="C57" s="440"/>
      <c r="D57" s="440"/>
      <c r="E57" s="101"/>
      <c r="F57" s="434" t="s">
        <v>79</v>
      </c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T57" s="59" t="s">
        <v>312</v>
      </c>
      <c r="U57" s="59">
        <v>1</v>
      </c>
    </row>
    <row r="58" spans="1:21" x14ac:dyDescent="0.2">
      <c r="A58" s="440" t="s">
        <v>86</v>
      </c>
      <c r="B58" s="440"/>
      <c r="C58" s="440"/>
      <c r="D58" s="440"/>
      <c r="E58" s="101"/>
      <c r="F58" s="434" t="s">
        <v>78</v>
      </c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T58" s="59" t="s">
        <v>292</v>
      </c>
      <c r="U58" s="59">
        <v>1</v>
      </c>
    </row>
    <row r="59" spans="1:21" x14ac:dyDescent="0.2">
      <c r="A59" s="101"/>
      <c r="B59" s="101"/>
      <c r="C59" s="101"/>
      <c r="D59" s="101"/>
      <c r="E59" s="101"/>
      <c r="F59" s="434" t="s">
        <v>227</v>
      </c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T59" s="59" t="s">
        <v>279</v>
      </c>
      <c r="U59" s="59">
        <v>1</v>
      </c>
    </row>
    <row r="60" spans="1:21" ht="8.25" customHeight="1" x14ac:dyDescent="0.2">
      <c r="A60" s="162"/>
      <c r="B60" s="162"/>
      <c r="C60" s="162"/>
      <c r="D60" s="162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T60" s="59" t="s">
        <v>321</v>
      </c>
      <c r="U60" s="59">
        <v>1</v>
      </c>
    </row>
    <row r="61" spans="1:21" x14ac:dyDescent="0.2">
      <c r="A61" s="89" t="s">
        <v>32</v>
      </c>
      <c r="B61" s="163"/>
      <c r="C61" s="163"/>
      <c r="D61" s="163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T61" s="59" t="s">
        <v>322</v>
      </c>
      <c r="U61" s="59">
        <v>1</v>
      </c>
    </row>
    <row r="62" spans="1:21" x14ac:dyDescent="0.2">
      <c r="T62" s="59" t="s">
        <v>112</v>
      </c>
      <c r="U62" s="59">
        <v>1172</v>
      </c>
    </row>
  </sheetData>
  <sortState ref="T35:U61">
    <sortCondition descending="1" ref="U35:U61"/>
  </sortState>
  <mergeCells count="25">
    <mergeCell ref="A57:D57"/>
    <mergeCell ref="A58:D58"/>
    <mergeCell ref="A53:D53"/>
    <mergeCell ref="A54:D54"/>
    <mergeCell ref="A55:D55"/>
    <mergeCell ref="A36:Q36"/>
    <mergeCell ref="A56:D56"/>
    <mergeCell ref="A51:D51"/>
    <mergeCell ref="A52:D52"/>
    <mergeCell ref="F51:Q51"/>
    <mergeCell ref="F52:Q52"/>
    <mergeCell ref="F53:Q53"/>
    <mergeCell ref="A49:Q49"/>
    <mergeCell ref="A1:Q1"/>
    <mergeCell ref="A3:Q3"/>
    <mergeCell ref="A5:A6"/>
    <mergeCell ref="B5:P5"/>
    <mergeCell ref="Q5:Q6"/>
    <mergeCell ref="A4:Q4"/>
    <mergeCell ref="F59:Q59"/>
    <mergeCell ref="F54:Q54"/>
    <mergeCell ref="F55:Q55"/>
    <mergeCell ref="F56:Q56"/>
    <mergeCell ref="F57:Q57"/>
    <mergeCell ref="F58:Q58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32"/>
  <sheetViews>
    <sheetView showGridLines="0" view="pageBreakPreview" topLeftCell="A19" zoomScale="130" zoomScaleNormal="130" zoomScaleSheetLayoutView="130" workbookViewId="0">
      <selection activeCell="J18" sqref="J18"/>
    </sheetView>
  </sheetViews>
  <sheetFormatPr baseColWidth="10" defaultColWidth="11.42578125" defaultRowHeight="12.75" x14ac:dyDescent="0.2"/>
  <cols>
    <col min="1" max="1" width="37.140625" style="304" customWidth="1"/>
    <col min="2" max="2" width="3.85546875" style="304" customWidth="1"/>
    <col min="3" max="3" width="3.7109375" style="304" customWidth="1"/>
    <col min="4" max="4" width="3.85546875" style="304" customWidth="1"/>
    <col min="5" max="6" width="3.7109375" style="304" customWidth="1"/>
    <col min="7" max="7" width="4" style="304" customWidth="1"/>
    <col min="8" max="10" width="3.85546875" style="304" customWidth="1"/>
    <col min="11" max="14" width="3.5703125" style="304" customWidth="1"/>
    <col min="15" max="16" width="4" style="304" customWidth="1"/>
    <col min="17" max="17" width="7.28515625" style="304" customWidth="1"/>
    <col min="18" max="18" width="3.42578125" style="304" customWidth="1"/>
    <col min="19" max="19" width="5.28515625" style="304" customWidth="1"/>
    <col min="20" max="20" width="14" style="304" customWidth="1"/>
    <col min="21" max="22" width="11.42578125" style="304"/>
    <col min="23" max="46" width="6.42578125" style="304" customWidth="1"/>
    <col min="47" max="16384" width="11.42578125" style="304"/>
  </cols>
  <sheetData>
    <row r="1" spans="1:37" ht="15" x14ac:dyDescent="0.2">
      <c r="A1" s="444" t="s">
        <v>238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303"/>
    </row>
    <row r="2" spans="1:37" ht="15" x14ac:dyDescent="0.2">
      <c r="A2" s="305" t="s">
        <v>121</v>
      </c>
      <c r="B2" s="306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37" ht="27.75" customHeight="1" x14ac:dyDescent="0.2">
      <c r="A3" s="445" t="s">
        <v>222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308"/>
    </row>
    <row r="4" spans="1:37" ht="15" x14ac:dyDescent="0.2">
      <c r="A4" s="451" t="s">
        <v>299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308"/>
    </row>
    <row r="5" spans="1:37" ht="4.5" customHeight="1" thickBot="1" x14ac:dyDescent="0.25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308"/>
      <c r="T5" s="304" t="s">
        <v>125</v>
      </c>
      <c r="U5" s="304">
        <v>10</v>
      </c>
    </row>
    <row r="6" spans="1:37" ht="13.5" thickBot="1" x14ac:dyDescent="0.25">
      <c r="A6" s="447" t="s">
        <v>111</v>
      </c>
      <c r="B6" s="449" t="s">
        <v>76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47" t="s">
        <v>0</v>
      </c>
      <c r="R6" s="309"/>
      <c r="T6" s="310" t="s">
        <v>165</v>
      </c>
      <c r="U6" s="304">
        <v>114</v>
      </c>
    </row>
    <row r="7" spans="1:37" ht="13.5" thickBot="1" x14ac:dyDescent="0.25">
      <c r="A7" s="448"/>
      <c r="B7" s="311" t="s">
        <v>201</v>
      </c>
      <c r="C7" s="311" t="s">
        <v>225</v>
      </c>
      <c r="D7" s="311" t="s">
        <v>101</v>
      </c>
      <c r="E7" s="311" t="s">
        <v>100</v>
      </c>
      <c r="F7" s="311" t="s">
        <v>113</v>
      </c>
      <c r="G7" s="311" t="s">
        <v>99</v>
      </c>
      <c r="H7" s="311" t="s">
        <v>95</v>
      </c>
      <c r="I7" s="311" t="s">
        <v>219</v>
      </c>
      <c r="J7" s="311" t="s">
        <v>94</v>
      </c>
      <c r="K7" s="311" t="s">
        <v>254</v>
      </c>
      <c r="L7" s="311" t="s">
        <v>98</v>
      </c>
      <c r="M7" s="311" t="s">
        <v>220</v>
      </c>
      <c r="N7" s="311" t="s">
        <v>253</v>
      </c>
      <c r="O7" s="311" t="s">
        <v>97</v>
      </c>
      <c r="P7" s="311" t="s">
        <v>96</v>
      </c>
      <c r="Q7" s="448"/>
      <c r="T7" s="312" t="s">
        <v>1</v>
      </c>
      <c r="U7" s="304">
        <v>2020</v>
      </c>
    </row>
    <row r="8" spans="1:37" x14ac:dyDescent="0.2">
      <c r="A8" s="313" t="s">
        <v>107</v>
      </c>
      <c r="B8" s="314">
        <v>0</v>
      </c>
      <c r="C8" s="315">
        <v>0</v>
      </c>
      <c r="D8" s="315">
        <v>6</v>
      </c>
      <c r="E8" s="315">
        <v>9</v>
      </c>
      <c r="F8" s="315">
        <v>0</v>
      </c>
      <c r="G8" s="315">
        <v>2</v>
      </c>
      <c r="H8" s="315">
        <v>6</v>
      </c>
      <c r="I8" s="315">
        <v>4</v>
      </c>
      <c r="J8" s="315">
        <v>2</v>
      </c>
      <c r="K8" s="315">
        <v>0</v>
      </c>
      <c r="L8" s="315">
        <v>11</v>
      </c>
      <c r="M8" s="315">
        <v>0</v>
      </c>
      <c r="N8" s="315">
        <v>0</v>
      </c>
      <c r="O8" s="315">
        <v>5</v>
      </c>
      <c r="P8" s="315">
        <v>1</v>
      </c>
      <c r="Q8" s="316">
        <f t="shared" ref="Q8:Q46" si="0">SUM(B8:P8)</f>
        <v>46</v>
      </c>
      <c r="T8" s="64" t="s">
        <v>285</v>
      </c>
      <c r="U8" s="304">
        <v>243</v>
      </c>
      <c r="W8" s="304">
        <f>IF(B8=" ",0,B8)</f>
        <v>0</v>
      </c>
      <c r="X8" s="304">
        <f t="shared" ref="X8:AK8" si="1">IF(C8=" ",0,C8)</f>
        <v>0</v>
      </c>
      <c r="Y8" s="304">
        <f t="shared" si="1"/>
        <v>6</v>
      </c>
      <c r="Z8" s="304">
        <f t="shared" si="1"/>
        <v>9</v>
      </c>
      <c r="AA8" s="304">
        <f t="shared" si="1"/>
        <v>0</v>
      </c>
      <c r="AB8" s="304">
        <f t="shared" si="1"/>
        <v>2</v>
      </c>
      <c r="AC8" s="304">
        <f t="shared" si="1"/>
        <v>6</v>
      </c>
      <c r="AD8" s="304">
        <f t="shared" si="1"/>
        <v>4</v>
      </c>
      <c r="AE8" s="304">
        <f t="shared" si="1"/>
        <v>2</v>
      </c>
      <c r="AF8" s="304">
        <f t="shared" si="1"/>
        <v>0</v>
      </c>
      <c r="AG8" s="304">
        <f t="shared" si="1"/>
        <v>11</v>
      </c>
      <c r="AH8" s="304">
        <f t="shared" si="1"/>
        <v>0</v>
      </c>
      <c r="AI8" s="304">
        <f t="shared" si="1"/>
        <v>0</v>
      </c>
      <c r="AJ8" s="304">
        <f t="shared" si="1"/>
        <v>5</v>
      </c>
      <c r="AK8" s="304">
        <f t="shared" si="1"/>
        <v>1</v>
      </c>
    </row>
    <row r="9" spans="1:37" x14ac:dyDescent="0.2">
      <c r="A9" s="317" t="s">
        <v>129</v>
      </c>
      <c r="B9" s="318">
        <v>0</v>
      </c>
      <c r="C9" s="319">
        <v>0</v>
      </c>
      <c r="D9" s="319">
        <v>2</v>
      </c>
      <c r="E9" s="319">
        <v>4</v>
      </c>
      <c r="F9" s="319">
        <v>0</v>
      </c>
      <c r="G9" s="319">
        <v>7</v>
      </c>
      <c r="H9" s="319">
        <v>1</v>
      </c>
      <c r="I9" s="319">
        <v>1</v>
      </c>
      <c r="J9" s="319">
        <v>1</v>
      </c>
      <c r="K9" s="319">
        <v>0</v>
      </c>
      <c r="L9" s="319">
        <v>1</v>
      </c>
      <c r="M9" s="319">
        <v>0</v>
      </c>
      <c r="N9" s="319">
        <v>0</v>
      </c>
      <c r="O9" s="319">
        <v>0</v>
      </c>
      <c r="P9" s="319">
        <v>0</v>
      </c>
      <c r="Q9" s="320">
        <f t="shared" si="0"/>
        <v>17</v>
      </c>
      <c r="T9" s="312" t="s">
        <v>106</v>
      </c>
      <c r="U9" s="304">
        <v>157</v>
      </c>
      <c r="W9" s="304">
        <f t="shared" ref="W9:W46" si="2">IF(B9=" ",0,B9)</f>
        <v>0</v>
      </c>
      <c r="X9" s="304">
        <f t="shared" ref="X9:X46" si="3">IF(C9=" ",0,C9)</f>
        <v>0</v>
      </c>
      <c r="Y9" s="304">
        <f t="shared" ref="Y9:Y46" si="4">IF(D9=" ",0,D9)</f>
        <v>2</v>
      </c>
      <c r="Z9" s="304">
        <f t="shared" ref="Z9:Z46" si="5">IF(E9=" ",0,E9)</f>
        <v>4</v>
      </c>
      <c r="AA9" s="304">
        <f t="shared" ref="AA9:AA46" si="6">IF(F9=" ",0,F9)</f>
        <v>0</v>
      </c>
      <c r="AB9" s="304">
        <f t="shared" ref="AB9:AB46" si="7">IF(G9=" ",0,G9)</f>
        <v>7</v>
      </c>
      <c r="AC9" s="304">
        <f t="shared" ref="AC9:AC46" si="8">IF(H9=" ",0,H9)</f>
        <v>1</v>
      </c>
      <c r="AD9" s="304">
        <f t="shared" ref="AD9:AD46" si="9">IF(I9=" ",0,I9)</f>
        <v>1</v>
      </c>
      <c r="AE9" s="304">
        <f t="shared" ref="AE9:AE46" si="10">IF(J9=" ",0,J9)</f>
        <v>1</v>
      </c>
      <c r="AF9" s="304">
        <f t="shared" ref="AF9:AF46" si="11">IF(K9=" ",0,K9)</f>
        <v>0</v>
      </c>
      <c r="AG9" s="304">
        <f t="shared" ref="AG9:AG46" si="12">IF(L9=" ",0,L9)</f>
        <v>1</v>
      </c>
      <c r="AH9" s="304">
        <f t="shared" ref="AH9:AH46" si="13">IF(M9=" ",0,M9)</f>
        <v>0</v>
      </c>
      <c r="AI9" s="304">
        <f t="shared" ref="AI9:AI46" si="14">IF(N9=" ",0,N9)</f>
        <v>0</v>
      </c>
      <c r="AJ9" s="304">
        <f t="shared" ref="AJ9:AJ46" si="15">IF(O9=" ",0,O9)</f>
        <v>0</v>
      </c>
      <c r="AK9" s="304">
        <f t="shared" ref="AK9:AK46" si="16">IF(P9=" ",0,P9)</f>
        <v>0</v>
      </c>
    </row>
    <row r="10" spans="1:37" x14ac:dyDescent="0.2">
      <c r="A10" s="321" t="s">
        <v>180</v>
      </c>
      <c r="B10" s="322">
        <v>0</v>
      </c>
      <c r="C10" s="323">
        <v>0</v>
      </c>
      <c r="D10" s="323">
        <v>2</v>
      </c>
      <c r="E10" s="323">
        <v>0</v>
      </c>
      <c r="F10" s="323">
        <v>0</v>
      </c>
      <c r="G10" s="323">
        <v>0</v>
      </c>
      <c r="H10" s="323">
        <v>0</v>
      </c>
      <c r="I10" s="323">
        <v>0</v>
      </c>
      <c r="J10" s="323">
        <v>2</v>
      </c>
      <c r="K10" s="323">
        <v>0</v>
      </c>
      <c r="L10" s="323">
        <v>2</v>
      </c>
      <c r="M10" s="323">
        <v>2</v>
      </c>
      <c r="N10" s="323">
        <v>0</v>
      </c>
      <c r="O10" s="323">
        <v>0</v>
      </c>
      <c r="P10" s="323">
        <v>0</v>
      </c>
      <c r="Q10" s="324">
        <f t="shared" si="0"/>
        <v>8</v>
      </c>
      <c r="T10" s="312" t="s">
        <v>109</v>
      </c>
      <c r="U10" s="304">
        <v>116</v>
      </c>
      <c r="W10" s="304">
        <f t="shared" si="2"/>
        <v>0</v>
      </c>
      <c r="X10" s="304">
        <f t="shared" si="3"/>
        <v>0</v>
      </c>
      <c r="Y10" s="304">
        <f t="shared" si="4"/>
        <v>2</v>
      </c>
      <c r="Z10" s="304">
        <f t="shared" si="5"/>
        <v>0</v>
      </c>
      <c r="AA10" s="304">
        <f t="shared" si="6"/>
        <v>0</v>
      </c>
      <c r="AB10" s="304">
        <f t="shared" si="7"/>
        <v>0</v>
      </c>
      <c r="AC10" s="304">
        <f t="shared" si="8"/>
        <v>0</v>
      </c>
      <c r="AD10" s="304">
        <f t="shared" si="9"/>
        <v>0</v>
      </c>
      <c r="AE10" s="304">
        <f t="shared" si="10"/>
        <v>2</v>
      </c>
      <c r="AF10" s="304">
        <f t="shared" si="11"/>
        <v>0</v>
      </c>
      <c r="AG10" s="304">
        <f t="shared" si="12"/>
        <v>2</v>
      </c>
      <c r="AH10" s="304">
        <f t="shared" si="13"/>
        <v>2</v>
      </c>
      <c r="AI10" s="304">
        <f t="shared" si="14"/>
        <v>0</v>
      </c>
      <c r="AJ10" s="304">
        <f t="shared" si="15"/>
        <v>0</v>
      </c>
      <c r="AK10" s="304">
        <f t="shared" si="16"/>
        <v>0</v>
      </c>
    </row>
    <row r="11" spans="1:37" x14ac:dyDescent="0.2">
      <c r="A11" s="317" t="s">
        <v>133</v>
      </c>
      <c r="B11" s="318">
        <v>0</v>
      </c>
      <c r="C11" s="319">
        <v>0</v>
      </c>
      <c r="D11" s="319">
        <v>3</v>
      </c>
      <c r="E11" s="319">
        <v>2</v>
      </c>
      <c r="F11" s="319">
        <v>0</v>
      </c>
      <c r="G11" s="319">
        <v>4</v>
      </c>
      <c r="H11" s="319">
        <v>0</v>
      </c>
      <c r="I11" s="319">
        <v>1</v>
      </c>
      <c r="J11" s="319">
        <v>0</v>
      </c>
      <c r="K11" s="319">
        <v>0</v>
      </c>
      <c r="L11" s="319">
        <v>0</v>
      </c>
      <c r="M11" s="319">
        <v>0</v>
      </c>
      <c r="N11" s="319">
        <v>0</v>
      </c>
      <c r="O11" s="319">
        <v>0</v>
      </c>
      <c r="P11" s="319">
        <v>1</v>
      </c>
      <c r="Q11" s="320">
        <f t="shared" si="0"/>
        <v>11</v>
      </c>
      <c r="T11" s="312" t="s">
        <v>116</v>
      </c>
      <c r="U11" s="304">
        <v>110</v>
      </c>
      <c r="W11" s="304">
        <f t="shared" si="2"/>
        <v>0</v>
      </c>
      <c r="X11" s="304">
        <f t="shared" si="3"/>
        <v>0</v>
      </c>
      <c r="Y11" s="304">
        <f t="shared" si="4"/>
        <v>3</v>
      </c>
      <c r="Z11" s="304">
        <f t="shared" si="5"/>
        <v>2</v>
      </c>
      <c r="AA11" s="304">
        <f t="shared" si="6"/>
        <v>0</v>
      </c>
      <c r="AB11" s="304">
        <f t="shared" si="7"/>
        <v>4</v>
      </c>
      <c r="AC11" s="304">
        <f t="shared" si="8"/>
        <v>0</v>
      </c>
      <c r="AD11" s="304">
        <f t="shared" si="9"/>
        <v>1</v>
      </c>
      <c r="AE11" s="304">
        <f t="shared" si="10"/>
        <v>0</v>
      </c>
      <c r="AF11" s="304">
        <f t="shared" si="11"/>
        <v>0</v>
      </c>
      <c r="AG11" s="304">
        <f t="shared" si="12"/>
        <v>0</v>
      </c>
      <c r="AH11" s="304">
        <f t="shared" si="13"/>
        <v>0</v>
      </c>
      <c r="AI11" s="304">
        <f t="shared" si="14"/>
        <v>0</v>
      </c>
      <c r="AJ11" s="304">
        <f t="shared" si="15"/>
        <v>0</v>
      </c>
      <c r="AK11" s="304">
        <f t="shared" si="16"/>
        <v>1</v>
      </c>
    </row>
    <row r="12" spans="1:37" x14ac:dyDescent="0.2">
      <c r="A12" s="321" t="s">
        <v>181</v>
      </c>
      <c r="B12" s="322">
        <v>0</v>
      </c>
      <c r="C12" s="323">
        <v>1</v>
      </c>
      <c r="D12" s="323">
        <v>1</v>
      </c>
      <c r="E12" s="323">
        <v>3</v>
      </c>
      <c r="F12" s="323">
        <v>0</v>
      </c>
      <c r="G12" s="323">
        <v>2</v>
      </c>
      <c r="H12" s="323">
        <v>2</v>
      </c>
      <c r="I12" s="323">
        <v>9</v>
      </c>
      <c r="J12" s="323">
        <v>0</v>
      </c>
      <c r="K12" s="323">
        <v>0</v>
      </c>
      <c r="L12" s="323">
        <v>2</v>
      </c>
      <c r="M12" s="323">
        <v>1</v>
      </c>
      <c r="N12" s="323">
        <v>0</v>
      </c>
      <c r="O12" s="323">
        <v>1</v>
      </c>
      <c r="P12" s="323">
        <v>1</v>
      </c>
      <c r="Q12" s="324">
        <f t="shared" si="0"/>
        <v>23</v>
      </c>
      <c r="T12" s="312" t="s">
        <v>110</v>
      </c>
      <c r="U12" s="304">
        <v>57</v>
      </c>
      <c r="W12" s="304">
        <f t="shared" si="2"/>
        <v>0</v>
      </c>
      <c r="X12" s="304">
        <f t="shared" si="3"/>
        <v>1</v>
      </c>
      <c r="Y12" s="304">
        <f t="shared" si="4"/>
        <v>1</v>
      </c>
      <c r="Z12" s="304">
        <f t="shared" si="5"/>
        <v>3</v>
      </c>
      <c r="AA12" s="304">
        <f t="shared" si="6"/>
        <v>0</v>
      </c>
      <c r="AB12" s="304">
        <f t="shared" si="7"/>
        <v>2</v>
      </c>
      <c r="AC12" s="304">
        <f t="shared" si="8"/>
        <v>2</v>
      </c>
      <c r="AD12" s="304">
        <f t="shared" si="9"/>
        <v>9</v>
      </c>
      <c r="AE12" s="304">
        <f t="shared" si="10"/>
        <v>0</v>
      </c>
      <c r="AF12" s="304">
        <f t="shared" si="11"/>
        <v>0</v>
      </c>
      <c r="AG12" s="304">
        <f t="shared" si="12"/>
        <v>2</v>
      </c>
      <c r="AH12" s="304">
        <f t="shared" si="13"/>
        <v>1</v>
      </c>
      <c r="AI12" s="304">
        <f t="shared" si="14"/>
        <v>0</v>
      </c>
      <c r="AJ12" s="304">
        <f t="shared" si="15"/>
        <v>1</v>
      </c>
      <c r="AK12" s="304">
        <f t="shared" si="16"/>
        <v>1</v>
      </c>
    </row>
    <row r="13" spans="1:37" x14ac:dyDescent="0.2">
      <c r="A13" s="317" t="s">
        <v>167</v>
      </c>
      <c r="B13" s="318">
        <v>0</v>
      </c>
      <c r="C13" s="319">
        <v>0</v>
      </c>
      <c r="D13" s="319">
        <v>0</v>
      </c>
      <c r="E13" s="319">
        <v>0</v>
      </c>
      <c r="F13" s="319">
        <v>0</v>
      </c>
      <c r="G13" s="319">
        <v>0</v>
      </c>
      <c r="H13" s="319">
        <v>0</v>
      </c>
      <c r="I13" s="319">
        <v>0</v>
      </c>
      <c r="J13" s="319">
        <v>0</v>
      </c>
      <c r="K13" s="319">
        <v>0</v>
      </c>
      <c r="L13" s="319">
        <v>1</v>
      </c>
      <c r="M13" s="319">
        <v>0</v>
      </c>
      <c r="N13" s="319">
        <v>0</v>
      </c>
      <c r="O13" s="319">
        <v>0</v>
      </c>
      <c r="P13" s="319">
        <v>1</v>
      </c>
      <c r="Q13" s="320">
        <f t="shared" si="0"/>
        <v>2</v>
      </c>
      <c r="T13" s="325" t="s">
        <v>115</v>
      </c>
      <c r="U13" s="304">
        <v>54</v>
      </c>
      <c r="W13" s="304">
        <f t="shared" si="2"/>
        <v>0</v>
      </c>
      <c r="X13" s="304">
        <f t="shared" si="3"/>
        <v>0</v>
      </c>
      <c r="Y13" s="304">
        <f t="shared" si="4"/>
        <v>0</v>
      </c>
      <c r="Z13" s="304">
        <f t="shared" si="5"/>
        <v>0</v>
      </c>
      <c r="AA13" s="304">
        <f t="shared" si="6"/>
        <v>0</v>
      </c>
      <c r="AB13" s="304">
        <f t="shared" si="7"/>
        <v>0</v>
      </c>
      <c r="AC13" s="304">
        <f t="shared" si="8"/>
        <v>0</v>
      </c>
      <c r="AD13" s="304">
        <f t="shared" si="9"/>
        <v>0</v>
      </c>
      <c r="AE13" s="304">
        <f t="shared" si="10"/>
        <v>0</v>
      </c>
      <c r="AF13" s="304">
        <f t="shared" si="11"/>
        <v>0</v>
      </c>
      <c r="AG13" s="304">
        <f t="shared" si="12"/>
        <v>1</v>
      </c>
      <c r="AH13" s="304">
        <f t="shared" si="13"/>
        <v>0</v>
      </c>
      <c r="AI13" s="304">
        <f t="shared" si="14"/>
        <v>0</v>
      </c>
      <c r="AJ13" s="304">
        <f t="shared" si="15"/>
        <v>0</v>
      </c>
      <c r="AK13" s="304">
        <f t="shared" si="16"/>
        <v>1</v>
      </c>
    </row>
    <row r="14" spans="1:37" x14ac:dyDescent="0.2">
      <c r="A14" s="321" t="s">
        <v>192</v>
      </c>
      <c r="B14" s="322">
        <v>0</v>
      </c>
      <c r="C14" s="323">
        <v>0</v>
      </c>
      <c r="D14" s="323">
        <v>0</v>
      </c>
      <c r="E14" s="323">
        <v>0</v>
      </c>
      <c r="F14" s="323">
        <v>0</v>
      </c>
      <c r="G14" s="323">
        <v>0</v>
      </c>
      <c r="H14" s="323">
        <v>0</v>
      </c>
      <c r="I14" s="323">
        <v>0</v>
      </c>
      <c r="J14" s="323">
        <v>0</v>
      </c>
      <c r="K14" s="323">
        <v>0</v>
      </c>
      <c r="L14" s="323">
        <v>0</v>
      </c>
      <c r="M14" s="323">
        <v>0</v>
      </c>
      <c r="N14" s="323">
        <v>0</v>
      </c>
      <c r="O14" s="323">
        <v>1</v>
      </c>
      <c r="P14" s="323">
        <v>0</v>
      </c>
      <c r="Q14" s="324">
        <f t="shared" si="0"/>
        <v>1</v>
      </c>
      <c r="T14" s="312" t="s">
        <v>107</v>
      </c>
      <c r="U14" s="304">
        <v>46</v>
      </c>
      <c r="W14" s="304">
        <f t="shared" si="2"/>
        <v>0</v>
      </c>
      <c r="X14" s="304">
        <f t="shared" si="3"/>
        <v>0</v>
      </c>
      <c r="Y14" s="304">
        <f t="shared" si="4"/>
        <v>0</v>
      </c>
      <c r="Z14" s="304">
        <f t="shared" si="5"/>
        <v>0</v>
      </c>
      <c r="AA14" s="304">
        <f t="shared" si="6"/>
        <v>0</v>
      </c>
      <c r="AB14" s="304">
        <f t="shared" si="7"/>
        <v>0</v>
      </c>
      <c r="AC14" s="304">
        <f t="shared" si="8"/>
        <v>0</v>
      </c>
      <c r="AD14" s="304">
        <f t="shared" si="9"/>
        <v>0</v>
      </c>
      <c r="AE14" s="304">
        <f t="shared" si="10"/>
        <v>0</v>
      </c>
      <c r="AF14" s="304">
        <f t="shared" si="11"/>
        <v>0</v>
      </c>
      <c r="AG14" s="304">
        <f t="shared" si="12"/>
        <v>0</v>
      </c>
      <c r="AH14" s="304">
        <f t="shared" si="13"/>
        <v>0</v>
      </c>
      <c r="AI14" s="304">
        <f t="shared" si="14"/>
        <v>0</v>
      </c>
      <c r="AJ14" s="304">
        <f t="shared" si="15"/>
        <v>1</v>
      </c>
      <c r="AK14" s="304">
        <f t="shared" si="16"/>
        <v>0</v>
      </c>
    </row>
    <row r="15" spans="1:37" x14ac:dyDescent="0.2">
      <c r="A15" s="317" t="s">
        <v>234</v>
      </c>
      <c r="B15" s="318">
        <v>0</v>
      </c>
      <c r="C15" s="319">
        <v>0</v>
      </c>
      <c r="D15" s="319">
        <v>1</v>
      </c>
      <c r="E15" s="319">
        <v>0</v>
      </c>
      <c r="F15" s="319">
        <v>0</v>
      </c>
      <c r="G15" s="319">
        <v>0</v>
      </c>
      <c r="H15" s="319">
        <v>0</v>
      </c>
      <c r="I15" s="319">
        <v>0</v>
      </c>
      <c r="J15" s="319">
        <v>0</v>
      </c>
      <c r="K15" s="319">
        <v>0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20">
        <f t="shared" si="0"/>
        <v>1</v>
      </c>
      <c r="T15" s="312" t="s">
        <v>131</v>
      </c>
      <c r="U15" s="304">
        <v>34</v>
      </c>
      <c r="W15" s="304">
        <f t="shared" si="2"/>
        <v>0</v>
      </c>
      <c r="X15" s="304">
        <f t="shared" si="3"/>
        <v>0</v>
      </c>
      <c r="Y15" s="304">
        <f t="shared" si="4"/>
        <v>1</v>
      </c>
      <c r="Z15" s="304">
        <f t="shared" si="5"/>
        <v>0</v>
      </c>
      <c r="AA15" s="304">
        <f t="shared" si="6"/>
        <v>0</v>
      </c>
      <c r="AB15" s="304">
        <f t="shared" si="7"/>
        <v>0</v>
      </c>
      <c r="AC15" s="304">
        <f t="shared" si="8"/>
        <v>0</v>
      </c>
      <c r="AD15" s="304">
        <f t="shared" si="9"/>
        <v>0</v>
      </c>
      <c r="AE15" s="304">
        <f t="shared" si="10"/>
        <v>0</v>
      </c>
      <c r="AF15" s="304">
        <f t="shared" si="11"/>
        <v>0</v>
      </c>
      <c r="AG15" s="304">
        <f t="shared" si="12"/>
        <v>0</v>
      </c>
      <c r="AH15" s="304">
        <f t="shared" si="13"/>
        <v>0</v>
      </c>
      <c r="AI15" s="304">
        <f t="shared" si="14"/>
        <v>0</v>
      </c>
      <c r="AJ15" s="304">
        <f t="shared" si="15"/>
        <v>0</v>
      </c>
      <c r="AK15" s="304">
        <f t="shared" si="16"/>
        <v>0</v>
      </c>
    </row>
    <row r="16" spans="1:37" x14ac:dyDescent="0.2">
      <c r="A16" s="321" t="s">
        <v>157</v>
      </c>
      <c r="B16" s="322">
        <v>0</v>
      </c>
      <c r="C16" s="323">
        <v>0</v>
      </c>
      <c r="D16" s="323">
        <v>0</v>
      </c>
      <c r="E16" s="323">
        <v>0</v>
      </c>
      <c r="F16" s="323">
        <v>0</v>
      </c>
      <c r="G16" s="323">
        <v>3</v>
      </c>
      <c r="H16" s="323">
        <v>1</v>
      </c>
      <c r="I16" s="323">
        <v>0</v>
      </c>
      <c r="J16" s="323">
        <v>0</v>
      </c>
      <c r="K16" s="323">
        <v>0</v>
      </c>
      <c r="L16" s="323">
        <v>0</v>
      </c>
      <c r="M16" s="323">
        <v>0</v>
      </c>
      <c r="N16" s="323">
        <v>0</v>
      </c>
      <c r="O16" s="323">
        <v>0</v>
      </c>
      <c r="P16" s="323">
        <v>1</v>
      </c>
      <c r="Q16" s="324">
        <f t="shared" si="0"/>
        <v>5</v>
      </c>
      <c r="T16" s="312" t="s">
        <v>103</v>
      </c>
      <c r="U16" s="304">
        <v>32</v>
      </c>
      <c r="W16" s="304">
        <f t="shared" si="2"/>
        <v>0</v>
      </c>
      <c r="X16" s="304">
        <f t="shared" si="3"/>
        <v>0</v>
      </c>
      <c r="Y16" s="304">
        <f t="shared" si="4"/>
        <v>0</v>
      </c>
      <c r="Z16" s="304">
        <f t="shared" si="5"/>
        <v>0</v>
      </c>
      <c r="AA16" s="304">
        <f t="shared" si="6"/>
        <v>0</v>
      </c>
      <c r="AB16" s="304">
        <f t="shared" si="7"/>
        <v>3</v>
      </c>
      <c r="AC16" s="304">
        <f t="shared" si="8"/>
        <v>1</v>
      </c>
      <c r="AD16" s="304">
        <f t="shared" si="9"/>
        <v>0</v>
      </c>
      <c r="AE16" s="304">
        <f t="shared" si="10"/>
        <v>0</v>
      </c>
      <c r="AF16" s="304">
        <f t="shared" si="11"/>
        <v>0</v>
      </c>
      <c r="AG16" s="304">
        <f t="shared" si="12"/>
        <v>0</v>
      </c>
      <c r="AH16" s="304">
        <f t="shared" si="13"/>
        <v>0</v>
      </c>
      <c r="AI16" s="304">
        <f t="shared" si="14"/>
        <v>0</v>
      </c>
      <c r="AJ16" s="304">
        <f t="shared" si="15"/>
        <v>0</v>
      </c>
      <c r="AK16" s="304">
        <f t="shared" si="16"/>
        <v>1</v>
      </c>
    </row>
    <row r="17" spans="1:37" x14ac:dyDescent="0.2">
      <c r="A17" s="317" t="s">
        <v>130</v>
      </c>
      <c r="B17" s="318">
        <v>0</v>
      </c>
      <c r="C17" s="319">
        <v>0</v>
      </c>
      <c r="D17" s="319">
        <v>0</v>
      </c>
      <c r="E17" s="319">
        <v>0</v>
      </c>
      <c r="F17" s="319">
        <v>0</v>
      </c>
      <c r="G17" s="319">
        <v>0</v>
      </c>
      <c r="H17" s="319">
        <v>1</v>
      </c>
      <c r="I17" s="319">
        <v>0</v>
      </c>
      <c r="J17" s="319">
        <v>2</v>
      </c>
      <c r="K17" s="319">
        <v>0</v>
      </c>
      <c r="L17" s="319">
        <v>0</v>
      </c>
      <c r="M17" s="319">
        <v>0</v>
      </c>
      <c r="N17" s="319">
        <v>0</v>
      </c>
      <c r="O17" s="319">
        <v>0</v>
      </c>
      <c r="P17" s="319">
        <v>0</v>
      </c>
      <c r="Q17" s="320">
        <f t="shared" si="0"/>
        <v>3</v>
      </c>
      <c r="T17" s="325" t="s">
        <v>108</v>
      </c>
      <c r="U17" s="304">
        <v>25</v>
      </c>
      <c r="W17" s="304">
        <f t="shared" si="2"/>
        <v>0</v>
      </c>
      <c r="X17" s="304">
        <f t="shared" si="3"/>
        <v>0</v>
      </c>
      <c r="Y17" s="304">
        <f t="shared" si="4"/>
        <v>0</v>
      </c>
      <c r="Z17" s="304">
        <f t="shared" si="5"/>
        <v>0</v>
      </c>
      <c r="AA17" s="304">
        <f t="shared" si="6"/>
        <v>0</v>
      </c>
      <c r="AB17" s="304">
        <f t="shared" si="7"/>
        <v>0</v>
      </c>
      <c r="AC17" s="304">
        <f t="shared" si="8"/>
        <v>1</v>
      </c>
      <c r="AD17" s="304">
        <f t="shared" si="9"/>
        <v>0</v>
      </c>
      <c r="AE17" s="304">
        <f t="shared" si="10"/>
        <v>2</v>
      </c>
      <c r="AF17" s="304">
        <f t="shared" si="11"/>
        <v>0</v>
      </c>
      <c r="AG17" s="304">
        <f t="shared" si="12"/>
        <v>0</v>
      </c>
      <c r="AH17" s="304">
        <f t="shared" si="13"/>
        <v>0</v>
      </c>
      <c r="AI17" s="304">
        <f t="shared" si="14"/>
        <v>0</v>
      </c>
      <c r="AJ17" s="304">
        <f t="shared" si="15"/>
        <v>0</v>
      </c>
      <c r="AK17" s="304">
        <f t="shared" si="16"/>
        <v>0</v>
      </c>
    </row>
    <row r="18" spans="1:37" x14ac:dyDescent="0.2">
      <c r="A18" s="321" t="s">
        <v>106</v>
      </c>
      <c r="B18" s="322">
        <v>1</v>
      </c>
      <c r="C18" s="323">
        <v>0</v>
      </c>
      <c r="D18" s="323">
        <v>8</v>
      </c>
      <c r="E18" s="323">
        <v>22</v>
      </c>
      <c r="F18" s="323">
        <v>0</v>
      </c>
      <c r="G18" s="323">
        <v>19</v>
      </c>
      <c r="H18" s="323">
        <v>19</v>
      </c>
      <c r="I18" s="323">
        <v>7</v>
      </c>
      <c r="J18" s="323">
        <v>13</v>
      </c>
      <c r="K18" s="323">
        <v>2</v>
      </c>
      <c r="L18" s="323">
        <v>27</v>
      </c>
      <c r="M18" s="323">
        <v>6</v>
      </c>
      <c r="N18" s="323">
        <v>1</v>
      </c>
      <c r="O18" s="323">
        <v>19</v>
      </c>
      <c r="P18" s="323">
        <v>13</v>
      </c>
      <c r="Q18" s="324">
        <f t="shared" si="0"/>
        <v>157</v>
      </c>
      <c r="T18" s="312" t="s">
        <v>181</v>
      </c>
      <c r="U18" s="304">
        <v>23</v>
      </c>
      <c r="W18" s="304">
        <f t="shared" si="2"/>
        <v>1</v>
      </c>
      <c r="X18" s="304">
        <f t="shared" si="3"/>
        <v>0</v>
      </c>
      <c r="Y18" s="304">
        <f t="shared" si="4"/>
        <v>8</v>
      </c>
      <c r="Z18" s="304">
        <f t="shared" si="5"/>
        <v>22</v>
      </c>
      <c r="AA18" s="304">
        <f t="shared" si="6"/>
        <v>0</v>
      </c>
      <c r="AB18" s="304">
        <f t="shared" si="7"/>
        <v>19</v>
      </c>
      <c r="AC18" s="304">
        <f t="shared" si="8"/>
        <v>19</v>
      </c>
      <c r="AD18" s="304">
        <f t="shared" si="9"/>
        <v>7</v>
      </c>
      <c r="AE18" s="304">
        <f t="shared" si="10"/>
        <v>13</v>
      </c>
      <c r="AF18" s="304">
        <f t="shared" si="11"/>
        <v>2</v>
      </c>
      <c r="AG18" s="304">
        <f t="shared" si="12"/>
        <v>27</v>
      </c>
      <c r="AH18" s="304">
        <f t="shared" si="13"/>
        <v>6</v>
      </c>
      <c r="AI18" s="304">
        <f t="shared" si="14"/>
        <v>1</v>
      </c>
      <c r="AJ18" s="304">
        <f t="shared" si="15"/>
        <v>19</v>
      </c>
      <c r="AK18" s="304">
        <f t="shared" si="16"/>
        <v>13</v>
      </c>
    </row>
    <row r="19" spans="1:37" x14ac:dyDescent="0.2">
      <c r="A19" s="317" t="s">
        <v>158</v>
      </c>
      <c r="B19" s="318">
        <v>0</v>
      </c>
      <c r="C19" s="319">
        <v>0</v>
      </c>
      <c r="D19" s="319">
        <v>0</v>
      </c>
      <c r="E19" s="319">
        <v>0</v>
      </c>
      <c r="F19" s="319">
        <v>0</v>
      </c>
      <c r="G19" s="319">
        <v>0</v>
      </c>
      <c r="H19" s="319">
        <v>0</v>
      </c>
      <c r="I19" s="319">
        <v>0</v>
      </c>
      <c r="J19" s="319">
        <v>0</v>
      </c>
      <c r="K19" s="319">
        <v>0</v>
      </c>
      <c r="L19" s="319">
        <v>1</v>
      </c>
      <c r="M19" s="319">
        <v>0</v>
      </c>
      <c r="N19" s="319">
        <v>1</v>
      </c>
      <c r="O19" s="319">
        <v>0</v>
      </c>
      <c r="P19" s="319">
        <v>0</v>
      </c>
      <c r="Q19" s="320">
        <f t="shared" si="0"/>
        <v>2</v>
      </c>
      <c r="T19" s="312"/>
      <c r="U19" s="304">
        <f>SUM(U5:U18)</f>
        <v>3041</v>
      </c>
      <c r="W19" s="304">
        <f t="shared" si="2"/>
        <v>0</v>
      </c>
      <c r="X19" s="304">
        <f t="shared" si="3"/>
        <v>0</v>
      </c>
      <c r="Y19" s="304">
        <f t="shared" si="4"/>
        <v>0</v>
      </c>
      <c r="Z19" s="304">
        <f t="shared" si="5"/>
        <v>0</v>
      </c>
      <c r="AA19" s="304">
        <f t="shared" si="6"/>
        <v>0</v>
      </c>
      <c r="AB19" s="304">
        <f t="shared" si="7"/>
        <v>0</v>
      </c>
      <c r="AC19" s="304">
        <f t="shared" si="8"/>
        <v>0</v>
      </c>
      <c r="AD19" s="304">
        <f t="shared" si="9"/>
        <v>0</v>
      </c>
      <c r="AE19" s="304">
        <f t="shared" si="10"/>
        <v>0</v>
      </c>
      <c r="AF19" s="304">
        <f t="shared" si="11"/>
        <v>0</v>
      </c>
      <c r="AG19" s="304">
        <f t="shared" si="12"/>
        <v>1</v>
      </c>
      <c r="AH19" s="304">
        <f t="shared" si="13"/>
        <v>0</v>
      </c>
      <c r="AI19" s="304">
        <f t="shared" si="14"/>
        <v>1</v>
      </c>
      <c r="AJ19" s="304">
        <f t="shared" si="15"/>
        <v>0</v>
      </c>
      <c r="AK19" s="304">
        <f t="shared" si="16"/>
        <v>0</v>
      </c>
    </row>
    <row r="20" spans="1:37" x14ac:dyDescent="0.2">
      <c r="A20" s="321" t="s">
        <v>293</v>
      </c>
      <c r="B20" s="322">
        <v>0</v>
      </c>
      <c r="C20" s="323">
        <v>0</v>
      </c>
      <c r="D20" s="323">
        <v>0</v>
      </c>
      <c r="E20" s="323">
        <v>0</v>
      </c>
      <c r="F20" s="323">
        <v>0</v>
      </c>
      <c r="G20" s="323">
        <v>1</v>
      </c>
      <c r="H20" s="323">
        <v>0</v>
      </c>
      <c r="I20" s="323">
        <v>0</v>
      </c>
      <c r="J20" s="323">
        <v>0</v>
      </c>
      <c r="K20" s="323">
        <v>0</v>
      </c>
      <c r="L20" s="323">
        <v>0</v>
      </c>
      <c r="M20" s="323">
        <v>0</v>
      </c>
      <c r="N20" s="323">
        <v>0</v>
      </c>
      <c r="O20" s="323">
        <v>0</v>
      </c>
      <c r="P20" s="323">
        <v>0</v>
      </c>
      <c r="Q20" s="324">
        <f t="shared" si="0"/>
        <v>1</v>
      </c>
      <c r="T20" s="312"/>
      <c r="W20" s="304">
        <f t="shared" si="2"/>
        <v>0</v>
      </c>
      <c r="X20" s="304">
        <f t="shared" si="3"/>
        <v>0</v>
      </c>
      <c r="Y20" s="304">
        <f t="shared" si="4"/>
        <v>0</v>
      </c>
      <c r="Z20" s="304">
        <f t="shared" si="5"/>
        <v>0</v>
      </c>
      <c r="AA20" s="304">
        <f t="shared" si="6"/>
        <v>0</v>
      </c>
      <c r="AB20" s="304">
        <f t="shared" si="7"/>
        <v>1</v>
      </c>
      <c r="AC20" s="304">
        <f t="shared" si="8"/>
        <v>0</v>
      </c>
      <c r="AD20" s="304">
        <f t="shared" si="9"/>
        <v>0</v>
      </c>
      <c r="AE20" s="304">
        <f t="shared" si="10"/>
        <v>0</v>
      </c>
      <c r="AF20" s="304">
        <f t="shared" si="11"/>
        <v>0</v>
      </c>
      <c r="AG20" s="304">
        <f t="shared" si="12"/>
        <v>0</v>
      </c>
      <c r="AH20" s="304">
        <f t="shared" si="13"/>
        <v>0</v>
      </c>
      <c r="AI20" s="304">
        <f t="shared" si="14"/>
        <v>0</v>
      </c>
      <c r="AJ20" s="304">
        <f t="shared" si="15"/>
        <v>0</v>
      </c>
      <c r="AK20" s="304">
        <f t="shared" si="16"/>
        <v>0</v>
      </c>
    </row>
    <row r="21" spans="1:37" ht="18" x14ac:dyDescent="0.2">
      <c r="A21" s="317" t="s">
        <v>285</v>
      </c>
      <c r="B21" s="318">
        <v>0</v>
      </c>
      <c r="C21" s="319">
        <v>0</v>
      </c>
      <c r="D21" s="319">
        <v>22</v>
      </c>
      <c r="E21" s="319">
        <v>60</v>
      </c>
      <c r="F21" s="319">
        <v>0</v>
      </c>
      <c r="G21" s="319">
        <v>53</v>
      </c>
      <c r="H21" s="319">
        <v>27</v>
      </c>
      <c r="I21" s="319">
        <v>8</v>
      </c>
      <c r="J21" s="319">
        <v>22</v>
      </c>
      <c r="K21" s="319">
        <v>0</v>
      </c>
      <c r="L21" s="319">
        <v>32</v>
      </c>
      <c r="M21" s="319">
        <v>4</v>
      </c>
      <c r="N21" s="319">
        <v>1</v>
      </c>
      <c r="O21" s="319">
        <v>5</v>
      </c>
      <c r="P21" s="319">
        <v>9</v>
      </c>
      <c r="Q21" s="320">
        <f t="shared" si="0"/>
        <v>243</v>
      </c>
      <c r="T21" s="312"/>
      <c r="W21" s="304">
        <f t="shared" si="2"/>
        <v>0</v>
      </c>
      <c r="X21" s="304">
        <f t="shared" si="3"/>
        <v>0</v>
      </c>
      <c r="Y21" s="304">
        <f t="shared" si="4"/>
        <v>22</v>
      </c>
      <c r="Z21" s="304">
        <f t="shared" si="5"/>
        <v>60</v>
      </c>
      <c r="AA21" s="304">
        <f t="shared" si="6"/>
        <v>0</v>
      </c>
      <c r="AB21" s="304">
        <f t="shared" si="7"/>
        <v>53</v>
      </c>
      <c r="AC21" s="304">
        <f t="shared" si="8"/>
        <v>27</v>
      </c>
      <c r="AD21" s="304">
        <f t="shared" si="9"/>
        <v>8</v>
      </c>
      <c r="AE21" s="304">
        <f t="shared" si="10"/>
        <v>22</v>
      </c>
      <c r="AF21" s="304">
        <f t="shared" si="11"/>
        <v>0</v>
      </c>
      <c r="AG21" s="304">
        <f t="shared" si="12"/>
        <v>32</v>
      </c>
      <c r="AH21" s="304">
        <f t="shared" si="13"/>
        <v>4</v>
      </c>
      <c r="AI21" s="304">
        <f t="shared" si="14"/>
        <v>1</v>
      </c>
      <c r="AJ21" s="304">
        <f t="shared" si="15"/>
        <v>5</v>
      </c>
      <c r="AK21" s="304">
        <f t="shared" si="16"/>
        <v>9</v>
      </c>
    </row>
    <row r="22" spans="1:37" x14ac:dyDescent="0.2">
      <c r="A22" s="321" t="s">
        <v>324</v>
      </c>
      <c r="B22" s="322">
        <v>0</v>
      </c>
      <c r="C22" s="323">
        <v>0</v>
      </c>
      <c r="D22" s="323">
        <v>0</v>
      </c>
      <c r="E22" s="323">
        <v>1</v>
      </c>
      <c r="F22" s="323">
        <v>0</v>
      </c>
      <c r="G22" s="323">
        <v>0</v>
      </c>
      <c r="H22" s="323">
        <v>0</v>
      </c>
      <c r="I22" s="323">
        <v>0</v>
      </c>
      <c r="J22" s="323">
        <v>0</v>
      </c>
      <c r="K22" s="323">
        <v>0</v>
      </c>
      <c r="L22" s="323">
        <v>0</v>
      </c>
      <c r="M22" s="323">
        <v>0</v>
      </c>
      <c r="N22" s="323">
        <v>0</v>
      </c>
      <c r="O22" s="323">
        <v>0</v>
      </c>
      <c r="P22" s="323">
        <v>0</v>
      </c>
      <c r="Q22" s="324">
        <f t="shared" si="0"/>
        <v>1</v>
      </c>
      <c r="W22" s="304">
        <f t="shared" si="2"/>
        <v>0</v>
      </c>
      <c r="X22" s="304">
        <f t="shared" si="3"/>
        <v>0</v>
      </c>
      <c r="Y22" s="304">
        <f t="shared" si="4"/>
        <v>0</v>
      </c>
      <c r="Z22" s="304">
        <f t="shared" si="5"/>
        <v>1</v>
      </c>
      <c r="AA22" s="304">
        <f t="shared" si="6"/>
        <v>0</v>
      </c>
      <c r="AB22" s="304">
        <f t="shared" si="7"/>
        <v>0</v>
      </c>
      <c r="AC22" s="304">
        <f t="shared" si="8"/>
        <v>0</v>
      </c>
      <c r="AD22" s="304">
        <f t="shared" si="9"/>
        <v>0</v>
      </c>
      <c r="AE22" s="304">
        <f t="shared" si="10"/>
        <v>0</v>
      </c>
      <c r="AF22" s="304">
        <f t="shared" si="11"/>
        <v>0</v>
      </c>
      <c r="AG22" s="304">
        <f t="shared" si="12"/>
        <v>0</v>
      </c>
      <c r="AH22" s="304">
        <f t="shared" si="13"/>
        <v>0</v>
      </c>
      <c r="AI22" s="304">
        <f t="shared" si="14"/>
        <v>0</v>
      </c>
      <c r="AJ22" s="304">
        <f t="shared" si="15"/>
        <v>0</v>
      </c>
      <c r="AK22" s="304">
        <f t="shared" si="16"/>
        <v>0</v>
      </c>
    </row>
    <row r="23" spans="1:37" x14ac:dyDescent="0.2">
      <c r="A23" s="317" t="s">
        <v>183</v>
      </c>
      <c r="B23" s="318">
        <v>0</v>
      </c>
      <c r="C23" s="319">
        <v>0</v>
      </c>
      <c r="D23" s="319">
        <v>0</v>
      </c>
      <c r="E23" s="319">
        <v>3</v>
      </c>
      <c r="F23" s="319">
        <v>1</v>
      </c>
      <c r="G23" s="319">
        <v>0</v>
      </c>
      <c r="H23" s="319">
        <v>0</v>
      </c>
      <c r="I23" s="319">
        <v>1</v>
      </c>
      <c r="J23" s="319">
        <v>1</v>
      </c>
      <c r="K23" s="319">
        <v>0</v>
      </c>
      <c r="L23" s="319">
        <v>0</v>
      </c>
      <c r="M23" s="319">
        <v>0</v>
      </c>
      <c r="N23" s="319">
        <v>0</v>
      </c>
      <c r="O23" s="319">
        <v>1</v>
      </c>
      <c r="P23" s="319">
        <v>0</v>
      </c>
      <c r="Q23" s="320">
        <f t="shared" si="0"/>
        <v>7</v>
      </c>
      <c r="W23" s="304">
        <f t="shared" si="2"/>
        <v>0</v>
      </c>
      <c r="X23" s="304">
        <f t="shared" si="3"/>
        <v>0</v>
      </c>
      <c r="Y23" s="304">
        <f t="shared" si="4"/>
        <v>0</v>
      </c>
      <c r="Z23" s="304">
        <f t="shared" si="5"/>
        <v>3</v>
      </c>
      <c r="AA23" s="304">
        <f t="shared" si="6"/>
        <v>1</v>
      </c>
      <c r="AB23" s="304">
        <f t="shared" si="7"/>
        <v>0</v>
      </c>
      <c r="AC23" s="304">
        <f t="shared" si="8"/>
        <v>0</v>
      </c>
      <c r="AD23" s="304">
        <f t="shared" si="9"/>
        <v>1</v>
      </c>
      <c r="AE23" s="304">
        <f t="shared" si="10"/>
        <v>1</v>
      </c>
      <c r="AF23" s="304">
        <f t="shared" si="11"/>
        <v>0</v>
      </c>
      <c r="AG23" s="304">
        <f t="shared" si="12"/>
        <v>0</v>
      </c>
      <c r="AH23" s="304">
        <f t="shared" si="13"/>
        <v>0</v>
      </c>
      <c r="AI23" s="304">
        <f t="shared" si="14"/>
        <v>0</v>
      </c>
      <c r="AJ23" s="304">
        <f t="shared" si="15"/>
        <v>1</v>
      </c>
      <c r="AK23" s="304">
        <f t="shared" si="16"/>
        <v>0</v>
      </c>
    </row>
    <row r="24" spans="1:37" x14ac:dyDescent="0.2">
      <c r="A24" s="321" t="s">
        <v>193</v>
      </c>
      <c r="B24" s="322">
        <v>0</v>
      </c>
      <c r="C24" s="323">
        <v>0</v>
      </c>
      <c r="D24" s="323">
        <v>0</v>
      </c>
      <c r="E24" s="323">
        <v>1</v>
      </c>
      <c r="F24" s="323">
        <v>0</v>
      </c>
      <c r="G24" s="323">
        <v>0</v>
      </c>
      <c r="H24" s="323">
        <v>0</v>
      </c>
      <c r="I24" s="323">
        <v>0</v>
      </c>
      <c r="J24" s="323">
        <v>0</v>
      </c>
      <c r="K24" s="323">
        <v>0</v>
      </c>
      <c r="L24" s="323">
        <v>0</v>
      </c>
      <c r="M24" s="323">
        <v>0</v>
      </c>
      <c r="N24" s="323">
        <v>0</v>
      </c>
      <c r="O24" s="323">
        <v>0</v>
      </c>
      <c r="P24" s="323">
        <v>0</v>
      </c>
      <c r="Q24" s="324">
        <f t="shared" ref="Q24:Q39" si="17">SUM(B24:P24)</f>
        <v>1</v>
      </c>
      <c r="T24" s="326"/>
      <c r="W24" s="304">
        <f t="shared" si="2"/>
        <v>0</v>
      </c>
      <c r="X24" s="304">
        <f t="shared" si="3"/>
        <v>0</v>
      </c>
      <c r="Y24" s="304">
        <f t="shared" si="4"/>
        <v>0</v>
      </c>
      <c r="Z24" s="304">
        <f t="shared" si="5"/>
        <v>1</v>
      </c>
      <c r="AA24" s="304">
        <f t="shared" si="6"/>
        <v>0</v>
      </c>
      <c r="AB24" s="304">
        <f t="shared" si="7"/>
        <v>0</v>
      </c>
      <c r="AC24" s="304">
        <f t="shared" si="8"/>
        <v>0</v>
      </c>
      <c r="AD24" s="304">
        <f t="shared" si="9"/>
        <v>0</v>
      </c>
      <c r="AE24" s="304">
        <f t="shared" si="10"/>
        <v>0</v>
      </c>
      <c r="AF24" s="304">
        <f t="shared" si="11"/>
        <v>0</v>
      </c>
      <c r="AG24" s="304">
        <f t="shared" si="12"/>
        <v>0</v>
      </c>
      <c r="AH24" s="304">
        <f t="shared" si="13"/>
        <v>0</v>
      </c>
      <c r="AI24" s="304">
        <f t="shared" si="14"/>
        <v>0</v>
      </c>
      <c r="AJ24" s="304">
        <f t="shared" si="15"/>
        <v>0</v>
      </c>
      <c r="AK24" s="304">
        <f t="shared" si="16"/>
        <v>0</v>
      </c>
    </row>
    <row r="25" spans="1:37" x14ac:dyDescent="0.2">
      <c r="A25" s="317" t="s">
        <v>325</v>
      </c>
      <c r="B25" s="318">
        <v>0</v>
      </c>
      <c r="C25" s="319">
        <v>0</v>
      </c>
      <c r="D25" s="319">
        <v>0</v>
      </c>
      <c r="E25" s="319">
        <v>0</v>
      </c>
      <c r="F25" s="319">
        <v>0</v>
      </c>
      <c r="G25" s="319">
        <v>1</v>
      </c>
      <c r="H25" s="319">
        <v>0</v>
      </c>
      <c r="I25" s="319">
        <v>0</v>
      </c>
      <c r="J25" s="319">
        <v>0</v>
      </c>
      <c r="K25" s="319">
        <v>0</v>
      </c>
      <c r="L25" s="319">
        <v>0</v>
      </c>
      <c r="M25" s="319">
        <v>0</v>
      </c>
      <c r="N25" s="319">
        <v>0</v>
      </c>
      <c r="O25" s="319">
        <v>0</v>
      </c>
      <c r="P25" s="319">
        <v>0</v>
      </c>
      <c r="Q25" s="320">
        <f t="shared" si="17"/>
        <v>1</v>
      </c>
      <c r="S25" s="326"/>
      <c r="T25" s="327"/>
      <c r="W25" s="304">
        <f t="shared" si="2"/>
        <v>0</v>
      </c>
      <c r="X25" s="304">
        <f t="shared" si="3"/>
        <v>0</v>
      </c>
      <c r="Y25" s="304">
        <f t="shared" si="4"/>
        <v>0</v>
      </c>
      <c r="Z25" s="304">
        <f t="shared" si="5"/>
        <v>0</v>
      </c>
      <c r="AA25" s="304">
        <f t="shared" si="6"/>
        <v>0</v>
      </c>
      <c r="AB25" s="304">
        <f t="shared" si="7"/>
        <v>1</v>
      </c>
      <c r="AC25" s="304">
        <f t="shared" si="8"/>
        <v>0</v>
      </c>
      <c r="AD25" s="304">
        <f t="shared" si="9"/>
        <v>0</v>
      </c>
      <c r="AE25" s="304">
        <f t="shared" si="10"/>
        <v>0</v>
      </c>
      <c r="AF25" s="304">
        <f t="shared" si="11"/>
        <v>0</v>
      </c>
      <c r="AG25" s="304">
        <f t="shared" si="12"/>
        <v>0</v>
      </c>
      <c r="AH25" s="304">
        <f t="shared" si="13"/>
        <v>0</v>
      </c>
      <c r="AI25" s="304">
        <f t="shared" si="14"/>
        <v>0</v>
      </c>
      <c r="AJ25" s="304">
        <f t="shared" si="15"/>
        <v>0</v>
      </c>
      <c r="AK25" s="304">
        <f t="shared" si="16"/>
        <v>0</v>
      </c>
    </row>
    <row r="26" spans="1:37" ht="18" x14ac:dyDescent="0.2">
      <c r="A26" s="321" t="s">
        <v>326</v>
      </c>
      <c r="B26" s="322">
        <v>0</v>
      </c>
      <c r="C26" s="323">
        <v>0</v>
      </c>
      <c r="D26" s="323">
        <v>0</v>
      </c>
      <c r="E26" s="323">
        <v>0</v>
      </c>
      <c r="F26" s="323">
        <v>0</v>
      </c>
      <c r="G26" s="323">
        <v>0</v>
      </c>
      <c r="H26" s="323">
        <v>1</v>
      </c>
      <c r="I26" s="323">
        <v>0</v>
      </c>
      <c r="J26" s="323">
        <v>0</v>
      </c>
      <c r="K26" s="323">
        <v>0</v>
      </c>
      <c r="L26" s="323">
        <v>0</v>
      </c>
      <c r="M26" s="323">
        <v>0</v>
      </c>
      <c r="N26" s="323">
        <v>0</v>
      </c>
      <c r="O26" s="323">
        <v>0</v>
      </c>
      <c r="P26" s="323">
        <v>0</v>
      </c>
      <c r="Q26" s="324">
        <f t="shared" si="17"/>
        <v>1</v>
      </c>
      <c r="S26" s="326"/>
      <c r="T26" s="326"/>
      <c r="W26" s="304">
        <f t="shared" si="2"/>
        <v>0</v>
      </c>
      <c r="X26" s="304">
        <f t="shared" si="3"/>
        <v>0</v>
      </c>
      <c r="Y26" s="304">
        <f t="shared" si="4"/>
        <v>0</v>
      </c>
      <c r="Z26" s="304">
        <f t="shared" si="5"/>
        <v>0</v>
      </c>
      <c r="AA26" s="304">
        <f t="shared" si="6"/>
        <v>0</v>
      </c>
      <c r="AB26" s="304">
        <f t="shared" si="7"/>
        <v>0</v>
      </c>
      <c r="AC26" s="304">
        <f t="shared" si="8"/>
        <v>1</v>
      </c>
      <c r="AD26" s="304">
        <f t="shared" si="9"/>
        <v>0</v>
      </c>
      <c r="AE26" s="304">
        <f t="shared" si="10"/>
        <v>0</v>
      </c>
      <c r="AF26" s="304">
        <f t="shared" si="11"/>
        <v>0</v>
      </c>
      <c r="AG26" s="304">
        <f t="shared" si="12"/>
        <v>0</v>
      </c>
      <c r="AH26" s="304">
        <f t="shared" si="13"/>
        <v>0</v>
      </c>
      <c r="AI26" s="304">
        <f t="shared" si="14"/>
        <v>0</v>
      </c>
      <c r="AJ26" s="304">
        <f t="shared" si="15"/>
        <v>0</v>
      </c>
      <c r="AK26" s="304">
        <f t="shared" si="16"/>
        <v>0</v>
      </c>
    </row>
    <row r="27" spans="1:37" x14ac:dyDescent="0.2">
      <c r="A27" s="317" t="s">
        <v>116</v>
      </c>
      <c r="B27" s="318">
        <v>0</v>
      </c>
      <c r="C27" s="319">
        <v>1</v>
      </c>
      <c r="D27" s="319">
        <v>15</v>
      </c>
      <c r="E27" s="319">
        <v>27</v>
      </c>
      <c r="F27" s="319">
        <v>0</v>
      </c>
      <c r="G27" s="319">
        <v>11</v>
      </c>
      <c r="H27" s="319">
        <v>13</v>
      </c>
      <c r="I27" s="319">
        <v>6</v>
      </c>
      <c r="J27" s="319">
        <v>5</v>
      </c>
      <c r="K27" s="319">
        <v>0</v>
      </c>
      <c r="L27" s="319">
        <v>14</v>
      </c>
      <c r="M27" s="319">
        <v>1</v>
      </c>
      <c r="N27" s="319">
        <v>2</v>
      </c>
      <c r="O27" s="319">
        <v>10</v>
      </c>
      <c r="P27" s="319">
        <v>5</v>
      </c>
      <c r="Q27" s="320">
        <f t="shared" ref="Q27:Q29" si="18">SUM(B27:P27)</f>
        <v>110</v>
      </c>
      <c r="S27" s="326"/>
      <c r="T27" s="326"/>
      <c r="W27" s="304">
        <f t="shared" si="2"/>
        <v>0</v>
      </c>
      <c r="X27" s="304">
        <f t="shared" si="3"/>
        <v>1</v>
      </c>
      <c r="Y27" s="304">
        <f t="shared" si="4"/>
        <v>15</v>
      </c>
      <c r="Z27" s="304">
        <f t="shared" si="5"/>
        <v>27</v>
      </c>
      <c r="AA27" s="304">
        <f t="shared" si="6"/>
        <v>0</v>
      </c>
      <c r="AB27" s="304">
        <f t="shared" si="7"/>
        <v>11</v>
      </c>
      <c r="AC27" s="304">
        <f t="shared" si="8"/>
        <v>13</v>
      </c>
      <c r="AD27" s="304">
        <f t="shared" si="9"/>
        <v>6</v>
      </c>
      <c r="AE27" s="304">
        <f t="shared" si="10"/>
        <v>5</v>
      </c>
      <c r="AF27" s="304">
        <f t="shared" si="11"/>
        <v>0</v>
      </c>
      <c r="AG27" s="304">
        <f t="shared" si="12"/>
        <v>14</v>
      </c>
      <c r="AH27" s="304">
        <f t="shared" si="13"/>
        <v>1</v>
      </c>
      <c r="AI27" s="304">
        <f t="shared" si="14"/>
        <v>2</v>
      </c>
      <c r="AJ27" s="304">
        <f t="shared" si="15"/>
        <v>10</v>
      </c>
      <c r="AK27" s="304">
        <f t="shared" si="16"/>
        <v>5</v>
      </c>
    </row>
    <row r="28" spans="1:37" x14ac:dyDescent="0.2">
      <c r="A28" s="321" t="s">
        <v>110</v>
      </c>
      <c r="B28" s="322">
        <v>0</v>
      </c>
      <c r="C28" s="323">
        <v>0</v>
      </c>
      <c r="D28" s="323">
        <v>12</v>
      </c>
      <c r="E28" s="323">
        <v>9</v>
      </c>
      <c r="F28" s="323">
        <v>1</v>
      </c>
      <c r="G28" s="323">
        <v>13</v>
      </c>
      <c r="H28" s="323">
        <v>9</v>
      </c>
      <c r="I28" s="323">
        <v>2</v>
      </c>
      <c r="J28" s="323">
        <v>1</v>
      </c>
      <c r="K28" s="323">
        <v>0</v>
      </c>
      <c r="L28" s="323">
        <v>5</v>
      </c>
      <c r="M28" s="323">
        <v>0</v>
      </c>
      <c r="N28" s="323">
        <v>1</v>
      </c>
      <c r="O28" s="323">
        <v>2</v>
      </c>
      <c r="P28" s="323">
        <v>2</v>
      </c>
      <c r="Q28" s="324">
        <f t="shared" si="18"/>
        <v>57</v>
      </c>
      <c r="S28" s="326"/>
      <c r="T28" s="326"/>
      <c r="W28" s="304">
        <f t="shared" si="2"/>
        <v>0</v>
      </c>
      <c r="X28" s="304">
        <f t="shared" si="3"/>
        <v>0</v>
      </c>
      <c r="Y28" s="304">
        <f t="shared" si="4"/>
        <v>12</v>
      </c>
      <c r="Z28" s="304">
        <f t="shared" si="5"/>
        <v>9</v>
      </c>
      <c r="AA28" s="304">
        <f t="shared" si="6"/>
        <v>1</v>
      </c>
      <c r="AB28" s="304">
        <f t="shared" si="7"/>
        <v>13</v>
      </c>
      <c r="AC28" s="304">
        <f t="shared" si="8"/>
        <v>9</v>
      </c>
      <c r="AD28" s="304">
        <f t="shared" si="9"/>
        <v>2</v>
      </c>
      <c r="AE28" s="304">
        <f t="shared" si="10"/>
        <v>1</v>
      </c>
      <c r="AF28" s="304">
        <f t="shared" si="11"/>
        <v>0</v>
      </c>
      <c r="AG28" s="304">
        <f t="shared" si="12"/>
        <v>5</v>
      </c>
      <c r="AH28" s="304">
        <f t="shared" si="13"/>
        <v>0</v>
      </c>
      <c r="AI28" s="304">
        <f t="shared" si="14"/>
        <v>1</v>
      </c>
      <c r="AJ28" s="304">
        <f t="shared" si="15"/>
        <v>2</v>
      </c>
      <c r="AK28" s="304">
        <f t="shared" si="16"/>
        <v>2</v>
      </c>
    </row>
    <row r="29" spans="1:37" x14ac:dyDescent="0.2">
      <c r="A29" s="317" t="s">
        <v>281</v>
      </c>
      <c r="B29" s="318">
        <v>0</v>
      </c>
      <c r="C29" s="319">
        <v>0</v>
      </c>
      <c r="D29" s="319">
        <v>0</v>
      </c>
      <c r="E29" s="319">
        <v>1</v>
      </c>
      <c r="F29" s="319">
        <v>0</v>
      </c>
      <c r="G29" s="319">
        <v>1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319">
        <v>0</v>
      </c>
      <c r="P29" s="319">
        <v>0</v>
      </c>
      <c r="Q29" s="320">
        <f t="shared" si="18"/>
        <v>2</v>
      </c>
      <c r="S29" s="326"/>
      <c r="T29" s="326"/>
      <c r="W29" s="304">
        <f t="shared" si="2"/>
        <v>0</v>
      </c>
      <c r="X29" s="304">
        <f t="shared" si="3"/>
        <v>0</v>
      </c>
      <c r="Y29" s="304">
        <f t="shared" si="4"/>
        <v>0</v>
      </c>
      <c r="Z29" s="304">
        <f t="shared" si="5"/>
        <v>1</v>
      </c>
      <c r="AA29" s="304">
        <f t="shared" si="6"/>
        <v>0</v>
      </c>
      <c r="AB29" s="304">
        <f t="shared" si="7"/>
        <v>1</v>
      </c>
      <c r="AC29" s="304">
        <f t="shared" si="8"/>
        <v>0</v>
      </c>
      <c r="AD29" s="304">
        <f t="shared" si="9"/>
        <v>0</v>
      </c>
      <c r="AE29" s="304">
        <f t="shared" si="10"/>
        <v>0</v>
      </c>
      <c r="AF29" s="304">
        <f t="shared" si="11"/>
        <v>0</v>
      </c>
      <c r="AG29" s="304">
        <f t="shared" si="12"/>
        <v>0</v>
      </c>
      <c r="AH29" s="304">
        <f t="shared" si="13"/>
        <v>0</v>
      </c>
      <c r="AI29" s="304">
        <f t="shared" si="14"/>
        <v>0</v>
      </c>
      <c r="AJ29" s="304">
        <f t="shared" si="15"/>
        <v>0</v>
      </c>
      <c r="AK29" s="304">
        <f t="shared" si="16"/>
        <v>0</v>
      </c>
    </row>
    <row r="30" spans="1:37" x14ac:dyDescent="0.2">
      <c r="A30" s="321" t="s">
        <v>108</v>
      </c>
      <c r="B30" s="322">
        <v>0</v>
      </c>
      <c r="C30" s="323">
        <v>0</v>
      </c>
      <c r="D30" s="323">
        <v>0</v>
      </c>
      <c r="E30" s="323">
        <v>3</v>
      </c>
      <c r="F30" s="323">
        <v>0</v>
      </c>
      <c r="G30" s="323">
        <v>3</v>
      </c>
      <c r="H30" s="323">
        <v>1</v>
      </c>
      <c r="I30" s="323">
        <v>2</v>
      </c>
      <c r="J30" s="323">
        <v>4</v>
      </c>
      <c r="K30" s="323">
        <v>0</v>
      </c>
      <c r="L30" s="323">
        <v>7</v>
      </c>
      <c r="M30" s="323">
        <v>0</v>
      </c>
      <c r="N30" s="323">
        <v>0</v>
      </c>
      <c r="O30" s="323">
        <v>2</v>
      </c>
      <c r="P30" s="323">
        <v>3</v>
      </c>
      <c r="Q30" s="324">
        <f t="shared" ref="Q30:Q34" si="19">SUM(B30:P30)</f>
        <v>25</v>
      </c>
      <c r="T30" s="326"/>
      <c r="W30" s="304">
        <f t="shared" si="2"/>
        <v>0</v>
      </c>
      <c r="X30" s="304">
        <f t="shared" si="3"/>
        <v>0</v>
      </c>
      <c r="Y30" s="304">
        <f t="shared" si="4"/>
        <v>0</v>
      </c>
      <c r="Z30" s="304">
        <f t="shared" si="5"/>
        <v>3</v>
      </c>
      <c r="AA30" s="304">
        <f t="shared" si="6"/>
        <v>0</v>
      </c>
      <c r="AB30" s="304">
        <f t="shared" si="7"/>
        <v>3</v>
      </c>
      <c r="AC30" s="304">
        <f t="shared" si="8"/>
        <v>1</v>
      </c>
      <c r="AD30" s="304">
        <f t="shared" si="9"/>
        <v>2</v>
      </c>
      <c r="AE30" s="304">
        <f t="shared" si="10"/>
        <v>4</v>
      </c>
      <c r="AF30" s="304">
        <f t="shared" si="11"/>
        <v>0</v>
      </c>
      <c r="AG30" s="304">
        <f t="shared" si="12"/>
        <v>7</v>
      </c>
      <c r="AH30" s="304">
        <f t="shared" si="13"/>
        <v>0</v>
      </c>
      <c r="AI30" s="304">
        <f t="shared" si="14"/>
        <v>0</v>
      </c>
      <c r="AJ30" s="304">
        <f t="shared" si="15"/>
        <v>2</v>
      </c>
      <c r="AK30" s="304">
        <f t="shared" si="16"/>
        <v>3</v>
      </c>
    </row>
    <row r="31" spans="1:37" x14ac:dyDescent="0.2">
      <c r="A31" s="317" t="s">
        <v>168</v>
      </c>
      <c r="B31" s="318">
        <v>0</v>
      </c>
      <c r="C31" s="319">
        <v>0</v>
      </c>
      <c r="D31" s="319">
        <v>1</v>
      </c>
      <c r="E31" s="319">
        <v>1</v>
      </c>
      <c r="F31" s="319">
        <v>0</v>
      </c>
      <c r="G31" s="319">
        <v>0</v>
      </c>
      <c r="H31" s="319">
        <v>2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319">
        <v>1</v>
      </c>
      <c r="P31" s="319">
        <v>0</v>
      </c>
      <c r="Q31" s="320">
        <f t="shared" si="19"/>
        <v>5</v>
      </c>
      <c r="S31" s="326"/>
      <c r="T31" s="327"/>
      <c r="W31" s="304">
        <f t="shared" si="2"/>
        <v>0</v>
      </c>
      <c r="X31" s="304">
        <f t="shared" si="3"/>
        <v>0</v>
      </c>
      <c r="Y31" s="304">
        <f t="shared" si="4"/>
        <v>1</v>
      </c>
      <c r="Z31" s="304">
        <f t="shared" si="5"/>
        <v>1</v>
      </c>
      <c r="AA31" s="304">
        <f t="shared" si="6"/>
        <v>0</v>
      </c>
      <c r="AB31" s="304">
        <f t="shared" si="7"/>
        <v>0</v>
      </c>
      <c r="AC31" s="304">
        <f t="shared" si="8"/>
        <v>2</v>
      </c>
      <c r="AD31" s="304">
        <f t="shared" si="9"/>
        <v>0</v>
      </c>
      <c r="AE31" s="304">
        <f t="shared" si="10"/>
        <v>0</v>
      </c>
      <c r="AF31" s="304">
        <f t="shared" si="11"/>
        <v>0</v>
      </c>
      <c r="AG31" s="304">
        <f t="shared" si="12"/>
        <v>0</v>
      </c>
      <c r="AH31" s="304">
        <f t="shared" si="13"/>
        <v>0</v>
      </c>
      <c r="AI31" s="304">
        <f t="shared" si="14"/>
        <v>0</v>
      </c>
      <c r="AJ31" s="304">
        <f t="shared" si="15"/>
        <v>1</v>
      </c>
      <c r="AK31" s="304">
        <f t="shared" si="16"/>
        <v>0</v>
      </c>
    </row>
    <row r="32" spans="1:37" x14ac:dyDescent="0.2">
      <c r="A32" s="321" t="s">
        <v>182</v>
      </c>
      <c r="B32" s="322">
        <v>0</v>
      </c>
      <c r="C32" s="323">
        <v>0</v>
      </c>
      <c r="D32" s="323">
        <v>0</v>
      </c>
      <c r="E32" s="323">
        <v>1</v>
      </c>
      <c r="F32" s="323">
        <v>0</v>
      </c>
      <c r="G32" s="323">
        <v>0</v>
      </c>
      <c r="H32" s="323">
        <v>0</v>
      </c>
      <c r="I32" s="323">
        <v>0</v>
      </c>
      <c r="J32" s="323">
        <v>1</v>
      </c>
      <c r="K32" s="323">
        <v>0</v>
      </c>
      <c r="L32" s="323">
        <v>3</v>
      </c>
      <c r="M32" s="323">
        <v>0</v>
      </c>
      <c r="N32" s="323">
        <v>0</v>
      </c>
      <c r="O32" s="323">
        <v>0</v>
      </c>
      <c r="P32" s="323">
        <v>0</v>
      </c>
      <c r="Q32" s="324">
        <f t="shared" si="19"/>
        <v>5</v>
      </c>
      <c r="S32" s="326"/>
      <c r="T32" s="326"/>
      <c r="W32" s="304">
        <f t="shared" si="2"/>
        <v>0</v>
      </c>
      <c r="X32" s="304">
        <f t="shared" si="3"/>
        <v>0</v>
      </c>
      <c r="Y32" s="304">
        <f t="shared" si="4"/>
        <v>0</v>
      </c>
      <c r="Z32" s="304">
        <f t="shared" si="5"/>
        <v>1</v>
      </c>
      <c r="AA32" s="304">
        <f t="shared" si="6"/>
        <v>0</v>
      </c>
      <c r="AB32" s="304">
        <f t="shared" si="7"/>
        <v>0</v>
      </c>
      <c r="AC32" s="304">
        <f t="shared" si="8"/>
        <v>0</v>
      </c>
      <c r="AD32" s="304">
        <f t="shared" si="9"/>
        <v>0</v>
      </c>
      <c r="AE32" s="304">
        <f t="shared" si="10"/>
        <v>1</v>
      </c>
      <c r="AF32" s="304">
        <f t="shared" si="11"/>
        <v>0</v>
      </c>
      <c r="AG32" s="304">
        <f t="shared" si="12"/>
        <v>3</v>
      </c>
      <c r="AH32" s="304">
        <f t="shared" si="13"/>
        <v>0</v>
      </c>
      <c r="AI32" s="304">
        <f t="shared" si="14"/>
        <v>0</v>
      </c>
      <c r="AJ32" s="304">
        <f t="shared" si="15"/>
        <v>0</v>
      </c>
      <c r="AK32" s="304">
        <f t="shared" si="16"/>
        <v>0</v>
      </c>
    </row>
    <row r="33" spans="1:37" x14ac:dyDescent="0.2">
      <c r="A33" s="317" t="s">
        <v>235</v>
      </c>
      <c r="B33" s="318">
        <v>0</v>
      </c>
      <c r="C33" s="319">
        <v>0</v>
      </c>
      <c r="D33" s="319">
        <v>0</v>
      </c>
      <c r="E33" s="319">
        <v>0</v>
      </c>
      <c r="F33" s="319">
        <v>0</v>
      </c>
      <c r="G33" s="319">
        <v>3</v>
      </c>
      <c r="H33" s="319">
        <v>0</v>
      </c>
      <c r="I33" s="319">
        <v>1</v>
      </c>
      <c r="J33" s="319">
        <v>1</v>
      </c>
      <c r="K33" s="319">
        <v>0</v>
      </c>
      <c r="L33" s="319">
        <v>0</v>
      </c>
      <c r="M33" s="319">
        <v>0</v>
      </c>
      <c r="N33" s="319">
        <v>0</v>
      </c>
      <c r="O33" s="319">
        <v>0</v>
      </c>
      <c r="P33" s="319">
        <v>0</v>
      </c>
      <c r="Q33" s="320">
        <f t="shared" si="19"/>
        <v>5</v>
      </c>
      <c r="S33" s="326"/>
      <c r="T33" s="326"/>
      <c r="W33" s="304">
        <f t="shared" si="2"/>
        <v>0</v>
      </c>
      <c r="X33" s="304">
        <f t="shared" si="3"/>
        <v>0</v>
      </c>
      <c r="Y33" s="304">
        <f t="shared" si="4"/>
        <v>0</v>
      </c>
      <c r="Z33" s="304">
        <f t="shared" si="5"/>
        <v>0</v>
      </c>
      <c r="AA33" s="304">
        <f t="shared" si="6"/>
        <v>0</v>
      </c>
      <c r="AB33" s="304">
        <f t="shared" si="7"/>
        <v>3</v>
      </c>
      <c r="AC33" s="304">
        <f t="shared" si="8"/>
        <v>0</v>
      </c>
      <c r="AD33" s="304">
        <f t="shared" si="9"/>
        <v>1</v>
      </c>
      <c r="AE33" s="304">
        <f t="shared" si="10"/>
        <v>1</v>
      </c>
      <c r="AF33" s="304">
        <f t="shared" si="11"/>
        <v>0</v>
      </c>
      <c r="AG33" s="304">
        <f t="shared" si="12"/>
        <v>0</v>
      </c>
      <c r="AH33" s="304">
        <f t="shared" si="13"/>
        <v>0</v>
      </c>
      <c r="AI33" s="304">
        <f t="shared" si="14"/>
        <v>0</v>
      </c>
      <c r="AJ33" s="304">
        <f t="shared" si="15"/>
        <v>0</v>
      </c>
      <c r="AK33" s="304">
        <f t="shared" si="16"/>
        <v>0</v>
      </c>
    </row>
    <row r="34" spans="1:37" x14ac:dyDescent="0.2">
      <c r="A34" s="321" t="s">
        <v>257</v>
      </c>
      <c r="B34" s="322">
        <v>0</v>
      </c>
      <c r="C34" s="323">
        <v>0</v>
      </c>
      <c r="D34" s="323">
        <v>0</v>
      </c>
      <c r="E34" s="323">
        <v>0</v>
      </c>
      <c r="F34" s="323">
        <v>0</v>
      </c>
      <c r="G34" s="323">
        <v>1</v>
      </c>
      <c r="H34" s="323">
        <v>0</v>
      </c>
      <c r="I34" s="323">
        <v>0</v>
      </c>
      <c r="J34" s="323">
        <v>0</v>
      </c>
      <c r="K34" s="323">
        <v>0</v>
      </c>
      <c r="L34" s="323">
        <v>0</v>
      </c>
      <c r="M34" s="323">
        <v>0</v>
      </c>
      <c r="N34" s="323">
        <v>0</v>
      </c>
      <c r="O34" s="323">
        <v>0</v>
      </c>
      <c r="P34" s="323">
        <v>0</v>
      </c>
      <c r="Q34" s="324">
        <f t="shared" si="19"/>
        <v>1</v>
      </c>
      <c r="S34" s="326"/>
      <c r="T34" s="326"/>
      <c r="W34" s="304">
        <f t="shared" si="2"/>
        <v>0</v>
      </c>
      <c r="X34" s="304">
        <f t="shared" si="3"/>
        <v>0</v>
      </c>
      <c r="Y34" s="304">
        <f t="shared" si="4"/>
        <v>0</v>
      </c>
      <c r="Z34" s="304">
        <f t="shared" si="5"/>
        <v>0</v>
      </c>
      <c r="AA34" s="304">
        <f t="shared" si="6"/>
        <v>0</v>
      </c>
      <c r="AB34" s="304">
        <f t="shared" si="7"/>
        <v>1</v>
      </c>
      <c r="AC34" s="304">
        <f t="shared" si="8"/>
        <v>0</v>
      </c>
      <c r="AD34" s="304">
        <f t="shared" si="9"/>
        <v>0</v>
      </c>
      <c r="AE34" s="304">
        <f t="shared" si="10"/>
        <v>0</v>
      </c>
      <c r="AF34" s="304">
        <f t="shared" si="11"/>
        <v>0</v>
      </c>
      <c r="AG34" s="304">
        <f t="shared" si="12"/>
        <v>0</v>
      </c>
      <c r="AH34" s="304">
        <f t="shared" si="13"/>
        <v>0</v>
      </c>
      <c r="AI34" s="304">
        <f t="shared" si="14"/>
        <v>0</v>
      </c>
      <c r="AJ34" s="304">
        <f t="shared" si="15"/>
        <v>0</v>
      </c>
      <c r="AK34" s="304">
        <f t="shared" si="16"/>
        <v>0</v>
      </c>
    </row>
    <row r="35" spans="1:37" x14ac:dyDescent="0.2">
      <c r="A35" s="317" t="s">
        <v>109</v>
      </c>
      <c r="B35" s="318">
        <v>1</v>
      </c>
      <c r="C35" s="319">
        <v>0</v>
      </c>
      <c r="D35" s="319">
        <v>4</v>
      </c>
      <c r="E35" s="319">
        <v>12</v>
      </c>
      <c r="F35" s="319">
        <v>0</v>
      </c>
      <c r="G35" s="319">
        <v>12</v>
      </c>
      <c r="H35" s="319">
        <v>9</v>
      </c>
      <c r="I35" s="319">
        <v>13</v>
      </c>
      <c r="J35" s="319">
        <v>15</v>
      </c>
      <c r="K35" s="319">
        <v>0</v>
      </c>
      <c r="L35" s="319">
        <v>24</v>
      </c>
      <c r="M35" s="319">
        <v>4</v>
      </c>
      <c r="N35" s="319">
        <v>1</v>
      </c>
      <c r="O35" s="319">
        <v>9</v>
      </c>
      <c r="P35" s="319">
        <v>12</v>
      </c>
      <c r="Q35" s="320">
        <f t="shared" si="17"/>
        <v>116</v>
      </c>
      <c r="S35" s="326"/>
      <c r="T35" s="326"/>
      <c r="W35" s="304">
        <f t="shared" si="2"/>
        <v>1</v>
      </c>
      <c r="X35" s="304">
        <f t="shared" si="3"/>
        <v>0</v>
      </c>
      <c r="Y35" s="304">
        <f t="shared" si="4"/>
        <v>4</v>
      </c>
      <c r="Z35" s="304">
        <f t="shared" si="5"/>
        <v>12</v>
      </c>
      <c r="AA35" s="304">
        <f t="shared" si="6"/>
        <v>0</v>
      </c>
      <c r="AB35" s="304">
        <f t="shared" si="7"/>
        <v>12</v>
      </c>
      <c r="AC35" s="304">
        <f t="shared" si="8"/>
        <v>9</v>
      </c>
      <c r="AD35" s="304">
        <f t="shared" si="9"/>
        <v>13</v>
      </c>
      <c r="AE35" s="304">
        <f t="shared" si="10"/>
        <v>15</v>
      </c>
      <c r="AF35" s="304">
        <f t="shared" si="11"/>
        <v>0</v>
      </c>
      <c r="AG35" s="304">
        <f t="shared" si="12"/>
        <v>24</v>
      </c>
      <c r="AH35" s="304">
        <f t="shared" si="13"/>
        <v>4</v>
      </c>
      <c r="AI35" s="304">
        <f t="shared" si="14"/>
        <v>1</v>
      </c>
      <c r="AJ35" s="304">
        <f t="shared" si="15"/>
        <v>9</v>
      </c>
      <c r="AK35" s="304">
        <f t="shared" si="16"/>
        <v>12</v>
      </c>
    </row>
    <row r="36" spans="1:37" x14ac:dyDescent="0.2">
      <c r="A36" s="321" t="s">
        <v>103</v>
      </c>
      <c r="B36" s="322">
        <v>0</v>
      </c>
      <c r="C36" s="323">
        <v>0</v>
      </c>
      <c r="D36" s="323">
        <v>4</v>
      </c>
      <c r="E36" s="323">
        <v>1</v>
      </c>
      <c r="F36" s="323">
        <v>0</v>
      </c>
      <c r="G36" s="323">
        <v>6</v>
      </c>
      <c r="H36" s="323">
        <v>6</v>
      </c>
      <c r="I36" s="323">
        <v>3</v>
      </c>
      <c r="J36" s="323">
        <v>7</v>
      </c>
      <c r="K36" s="323">
        <v>0</v>
      </c>
      <c r="L36" s="323">
        <v>2</v>
      </c>
      <c r="M36" s="323">
        <v>0</v>
      </c>
      <c r="N36" s="323">
        <v>1</v>
      </c>
      <c r="O36" s="323">
        <v>0</v>
      </c>
      <c r="P36" s="323">
        <v>2</v>
      </c>
      <c r="Q36" s="324">
        <f t="shared" ref="Q36:Q37" si="20">SUM(B36:P36)</f>
        <v>32</v>
      </c>
      <c r="S36" s="326"/>
      <c r="T36" s="326"/>
      <c r="W36" s="304">
        <f t="shared" ref="W36:W37" si="21">IF(B36=" ",0,B36)</f>
        <v>0</v>
      </c>
      <c r="X36" s="304">
        <f t="shared" ref="X36:X37" si="22">IF(C36=" ",0,C36)</f>
        <v>0</v>
      </c>
      <c r="Y36" s="304">
        <f t="shared" ref="Y36:Y37" si="23">IF(D36=" ",0,D36)</f>
        <v>4</v>
      </c>
      <c r="Z36" s="304">
        <f t="shared" ref="Z36:Z37" si="24">IF(E36=" ",0,E36)</f>
        <v>1</v>
      </c>
      <c r="AA36" s="304">
        <f t="shared" ref="AA36:AA37" si="25">IF(F36=" ",0,F36)</f>
        <v>0</v>
      </c>
      <c r="AB36" s="304">
        <f t="shared" ref="AB36:AB37" si="26">IF(G36=" ",0,G36)</f>
        <v>6</v>
      </c>
      <c r="AC36" s="304">
        <f t="shared" ref="AC36:AC37" si="27">IF(H36=" ",0,H36)</f>
        <v>6</v>
      </c>
      <c r="AD36" s="304">
        <f t="shared" ref="AD36:AD37" si="28">IF(I36=" ",0,I36)</f>
        <v>3</v>
      </c>
      <c r="AE36" s="304">
        <f t="shared" ref="AE36:AE37" si="29">IF(J36=" ",0,J36)</f>
        <v>7</v>
      </c>
      <c r="AF36" s="304">
        <f t="shared" ref="AF36:AF37" si="30">IF(K36=" ",0,K36)</f>
        <v>0</v>
      </c>
      <c r="AG36" s="304">
        <f t="shared" ref="AG36:AG37" si="31">IF(L36=" ",0,L36)</f>
        <v>2</v>
      </c>
      <c r="AH36" s="304">
        <f t="shared" ref="AH36:AH37" si="32">IF(M36=" ",0,M36)</f>
        <v>0</v>
      </c>
      <c r="AI36" s="304">
        <f t="shared" ref="AI36:AI37" si="33">IF(N36=" ",0,N36)</f>
        <v>1</v>
      </c>
      <c r="AJ36" s="304">
        <f t="shared" ref="AJ36:AJ37" si="34">IF(O36=" ",0,O36)</f>
        <v>0</v>
      </c>
      <c r="AK36" s="304">
        <f t="shared" ref="AK36:AK37" si="35">IF(P36=" ",0,P36)</f>
        <v>2</v>
      </c>
    </row>
    <row r="37" spans="1:37" x14ac:dyDescent="0.2">
      <c r="A37" s="317" t="s">
        <v>185</v>
      </c>
      <c r="B37" s="318">
        <v>0</v>
      </c>
      <c r="C37" s="319">
        <v>0</v>
      </c>
      <c r="D37" s="319">
        <v>2</v>
      </c>
      <c r="E37" s="319">
        <v>1</v>
      </c>
      <c r="F37" s="319">
        <v>0</v>
      </c>
      <c r="G37" s="319">
        <v>0</v>
      </c>
      <c r="H37" s="319">
        <v>0</v>
      </c>
      <c r="I37" s="319">
        <v>1</v>
      </c>
      <c r="J37" s="319">
        <v>1</v>
      </c>
      <c r="K37" s="319">
        <v>0</v>
      </c>
      <c r="L37" s="319">
        <v>0</v>
      </c>
      <c r="M37" s="319">
        <v>0</v>
      </c>
      <c r="N37" s="319">
        <v>0</v>
      </c>
      <c r="O37" s="319">
        <v>0</v>
      </c>
      <c r="P37" s="319">
        <v>0</v>
      </c>
      <c r="Q37" s="320">
        <f t="shared" si="20"/>
        <v>5</v>
      </c>
      <c r="S37" s="326"/>
      <c r="T37" s="326"/>
      <c r="W37" s="304">
        <f t="shared" si="21"/>
        <v>0</v>
      </c>
      <c r="X37" s="304">
        <f t="shared" si="22"/>
        <v>0</v>
      </c>
      <c r="Y37" s="304">
        <f t="shared" si="23"/>
        <v>2</v>
      </c>
      <c r="Z37" s="304">
        <f t="shared" si="24"/>
        <v>1</v>
      </c>
      <c r="AA37" s="304">
        <f t="shared" si="25"/>
        <v>0</v>
      </c>
      <c r="AB37" s="304">
        <f t="shared" si="26"/>
        <v>0</v>
      </c>
      <c r="AC37" s="304">
        <f t="shared" si="27"/>
        <v>0</v>
      </c>
      <c r="AD37" s="304">
        <f t="shared" si="28"/>
        <v>1</v>
      </c>
      <c r="AE37" s="304">
        <f t="shared" si="29"/>
        <v>1</v>
      </c>
      <c r="AF37" s="304">
        <f t="shared" si="30"/>
        <v>0</v>
      </c>
      <c r="AG37" s="304">
        <f t="shared" si="31"/>
        <v>0</v>
      </c>
      <c r="AH37" s="304">
        <f t="shared" si="32"/>
        <v>0</v>
      </c>
      <c r="AI37" s="304">
        <f t="shared" si="33"/>
        <v>0</v>
      </c>
      <c r="AJ37" s="304">
        <f t="shared" si="34"/>
        <v>0</v>
      </c>
      <c r="AK37" s="304">
        <f t="shared" si="35"/>
        <v>0</v>
      </c>
    </row>
    <row r="38" spans="1:37" x14ac:dyDescent="0.2">
      <c r="A38" s="321" t="s">
        <v>131</v>
      </c>
      <c r="B38" s="322">
        <v>0</v>
      </c>
      <c r="C38" s="323">
        <v>0</v>
      </c>
      <c r="D38" s="323">
        <v>2</v>
      </c>
      <c r="E38" s="323">
        <v>6</v>
      </c>
      <c r="F38" s="323">
        <v>0</v>
      </c>
      <c r="G38" s="323">
        <v>2</v>
      </c>
      <c r="H38" s="323">
        <v>2</v>
      </c>
      <c r="I38" s="323">
        <v>7</v>
      </c>
      <c r="J38" s="323">
        <v>9</v>
      </c>
      <c r="K38" s="323">
        <v>0</v>
      </c>
      <c r="L38" s="323">
        <v>3</v>
      </c>
      <c r="M38" s="323">
        <v>1</v>
      </c>
      <c r="N38" s="323">
        <v>0</v>
      </c>
      <c r="O38" s="323">
        <v>1</v>
      </c>
      <c r="P38" s="323">
        <v>1</v>
      </c>
      <c r="Q38" s="324">
        <f t="shared" si="17"/>
        <v>34</v>
      </c>
      <c r="S38" s="326"/>
      <c r="T38" s="326"/>
      <c r="W38" s="304">
        <f t="shared" si="2"/>
        <v>0</v>
      </c>
      <c r="X38" s="304">
        <f t="shared" si="3"/>
        <v>0</v>
      </c>
      <c r="Y38" s="304">
        <f t="shared" si="4"/>
        <v>2</v>
      </c>
      <c r="Z38" s="304">
        <f t="shared" si="5"/>
        <v>6</v>
      </c>
      <c r="AA38" s="304">
        <f t="shared" si="6"/>
        <v>0</v>
      </c>
      <c r="AB38" s="304">
        <f t="shared" si="7"/>
        <v>2</v>
      </c>
      <c r="AC38" s="304">
        <f t="shared" si="8"/>
        <v>2</v>
      </c>
      <c r="AD38" s="304">
        <f t="shared" si="9"/>
        <v>7</v>
      </c>
      <c r="AE38" s="304">
        <f t="shared" si="10"/>
        <v>9</v>
      </c>
      <c r="AF38" s="304">
        <f t="shared" si="11"/>
        <v>0</v>
      </c>
      <c r="AG38" s="304">
        <f t="shared" si="12"/>
        <v>3</v>
      </c>
      <c r="AH38" s="304">
        <f t="shared" si="13"/>
        <v>1</v>
      </c>
      <c r="AI38" s="304">
        <f t="shared" si="14"/>
        <v>0</v>
      </c>
      <c r="AJ38" s="304">
        <f t="shared" si="15"/>
        <v>1</v>
      </c>
      <c r="AK38" s="304">
        <f t="shared" si="16"/>
        <v>1</v>
      </c>
    </row>
    <row r="39" spans="1:37" x14ac:dyDescent="0.2">
      <c r="A39" s="317" t="s">
        <v>229</v>
      </c>
      <c r="B39" s="318">
        <v>0</v>
      </c>
      <c r="C39" s="319">
        <v>0</v>
      </c>
      <c r="D39" s="319">
        <v>2</v>
      </c>
      <c r="E39" s="319">
        <v>1</v>
      </c>
      <c r="F39" s="319">
        <v>0</v>
      </c>
      <c r="G39" s="319">
        <v>0</v>
      </c>
      <c r="H39" s="319">
        <v>0</v>
      </c>
      <c r="I39" s="319">
        <v>0</v>
      </c>
      <c r="J39" s="319">
        <v>0</v>
      </c>
      <c r="K39" s="319">
        <v>0</v>
      </c>
      <c r="L39" s="319">
        <v>2</v>
      </c>
      <c r="M39" s="319">
        <v>0</v>
      </c>
      <c r="N39" s="319">
        <v>0</v>
      </c>
      <c r="O39" s="319">
        <v>0</v>
      </c>
      <c r="P39" s="319">
        <v>0</v>
      </c>
      <c r="Q39" s="320">
        <f t="shared" si="17"/>
        <v>5</v>
      </c>
      <c r="S39" s="326"/>
      <c r="T39" s="326"/>
      <c r="W39" s="304">
        <f t="shared" si="2"/>
        <v>0</v>
      </c>
      <c r="X39" s="304">
        <f t="shared" si="3"/>
        <v>0</v>
      </c>
      <c r="Y39" s="304">
        <f t="shared" si="4"/>
        <v>2</v>
      </c>
      <c r="Z39" s="304">
        <f t="shared" si="5"/>
        <v>1</v>
      </c>
      <c r="AA39" s="304">
        <f t="shared" si="6"/>
        <v>0</v>
      </c>
      <c r="AB39" s="304">
        <f t="shared" si="7"/>
        <v>0</v>
      </c>
      <c r="AC39" s="304">
        <f t="shared" si="8"/>
        <v>0</v>
      </c>
      <c r="AD39" s="304">
        <f t="shared" si="9"/>
        <v>0</v>
      </c>
      <c r="AE39" s="304">
        <f t="shared" si="10"/>
        <v>0</v>
      </c>
      <c r="AF39" s="304">
        <f t="shared" si="11"/>
        <v>0</v>
      </c>
      <c r="AG39" s="304">
        <f t="shared" si="12"/>
        <v>2</v>
      </c>
      <c r="AH39" s="304">
        <f t="shared" si="13"/>
        <v>0</v>
      </c>
      <c r="AI39" s="304">
        <f t="shared" si="14"/>
        <v>0</v>
      </c>
      <c r="AJ39" s="304">
        <f t="shared" si="15"/>
        <v>0</v>
      </c>
      <c r="AK39" s="304">
        <f t="shared" si="16"/>
        <v>0</v>
      </c>
    </row>
    <row r="40" spans="1:37" x14ac:dyDescent="0.2">
      <c r="A40" s="321" t="s">
        <v>105</v>
      </c>
      <c r="B40" s="322">
        <v>1</v>
      </c>
      <c r="C40" s="323">
        <v>0</v>
      </c>
      <c r="D40" s="323">
        <v>4</v>
      </c>
      <c r="E40" s="323">
        <v>5</v>
      </c>
      <c r="F40" s="323">
        <v>0</v>
      </c>
      <c r="G40" s="323">
        <v>1</v>
      </c>
      <c r="H40" s="323">
        <v>1</v>
      </c>
      <c r="I40" s="323">
        <v>0</v>
      </c>
      <c r="J40" s="323">
        <v>0</v>
      </c>
      <c r="K40" s="323">
        <v>0</v>
      </c>
      <c r="L40" s="323">
        <v>3</v>
      </c>
      <c r="M40" s="323">
        <v>0</v>
      </c>
      <c r="N40" s="323">
        <v>0</v>
      </c>
      <c r="O40" s="323">
        <v>3</v>
      </c>
      <c r="P40" s="323">
        <v>0</v>
      </c>
      <c r="Q40" s="324">
        <f t="shared" si="0"/>
        <v>18</v>
      </c>
      <c r="T40" s="326"/>
      <c r="W40" s="304">
        <f t="shared" si="2"/>
        <v>1</v>
      </c>
      <c r="X40" s="304">
        <f t="shared" si="3"/>
        <v>0</v>
      </c>
      <c r="Y40" s="304">
        <f t="shared" si="4"/>
        <v>4</v>
      </c>
      <c r="Z40" s="304">
        <f t="shared" si="5"/>
        <v>5</v>
      </c>
      <c r="AA40" s="304">
        <f t="shared" si="6"/>
        <v>0</v>
      </c>
      <c r="AB40" s="304">
        <f t="shared" si="7"/>
        <v>1</v>
      </c>
      <c r="AC40" s="304">
        <f t="shared" si="8"/>
        <v>1</v>
      </c>
      <c r="AD40" s="304">
        <f t="shared" si="9"/>
        <v>0</v>
      </c>
      <c r="AE40" s="304">
        <f t="shared" si="10"/>
        <v>0</v>
      </c>
      <c r="AF40" s="304">
        <f t="shared" si="11"/>
        <v>0</v>
      </c>
      <c r="AG40" s="304">
        <f t="shared" si="12"/>
        <v>3</v>
      </c>
      <c r="AH40" s="304">
        <f t="shared" si="13"/>
        <v>0</v>
      </c>
      <c r="AI40" s="304">
        <f t="shared" si="14"/>
        <v>0</v>
      </c>
      <c r="AJ40" s="304">
        <f t="shared" si="15"/>
        <v>3</v>
      </c>
      <c r="AK40" s="304">
        <f t="shared" si="16"/>
        <v>0</v>
      </c>
    </row>
    <row r="41" spans="1:37" x14ac:dyDescent="0.2">
      <c r="A41" s="317" t="s">
        <v>104</v>
      </c>
      <c r="B41" s="318">
        <v>0</v>
      </c>
      <c r="C41" s="319">
        <v>0</v>
      </c>
      <c r="D41" s="319">
        <v>0</v>
      </c>
      <c r="E41" s="319">
        <v>0</v>
      </c>
      <c r="F41" s="319">
        <v>0</v>
      </c>
      <c r="G41" s="319">
        <v>1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0</v>
      </c>
      <c r="Q41" s="320">
        <f t="shared" si="0"/>
        <v>1</v>
      </c>
      <c r="S41" s="326"/>
      <c r="T41" s="327"/>
      <c r="W41" s="304">
        <f t="shared" si="2"/>
        <v>0</v>
      </c>
      <c r="X41" s="304">
        <f t="shared" si="3"/>
        <v>0</v>
      </c>
      <c r="Y41" s="304">
        <f t="shared" si="4"/>
        <v>0</v>
      </c>
      <c r="Z41" s="304">
        <f t="shared" si="5"/>
        <v>0</v>
      </c>
      <c r="AA41" s="304">
        <f t="shared" si="6"/>
        <v>0</v>
      </c>
      <c r="AB41" s="304">
        <f t="shared" si="7"/>
        <v>1</v>
      </c>
      <c r="AC41" s="304">
        <f t="shared" si="8"/>
        <v>0</v>
      </c>
      <c r="AD41" s="304">
        <f t="shared" si="9"/>
        <v>0</v>
      </c>
      <c r="AE41" s="304">
        <f t="shared" si="10"/>
        <v>0</v>
      </c>
      <c r="AF41" s="304">
        <f t="shared" si="11"/>
        <v>0</v>
      </c>
      <c r="AG41" s="304">
        <f t="shared" si="12"/>
        <v>0</v>
      </c>
      <c r="AH41" s="304">
        <f t="shared" si="13"/>
        <v>0</v>
      </c>
      <c r="AI41" s="304">
        <f t="shared" si="14"/>
        <v>0</v>
      </c>
      <c r="AJ41" s="304">
        <f t="shared" si="15"/>
        <v>0</v>
      </c>
      <c r="AK41" s="304">
        <f t="shared" si="16"/>
        <v>0</v>
      </c>
    </row>
    <row r="42" spans="1:37" x14ac:dyDescent="0.2">
      <c r="A42" s="321" t="s">
        <v>328</v>
      </c>
      <c r="B42" s="322">
        <v>0</v>
      </c>
      <c r="C42" s="323">
        <v>0</v>
      </c>
      <c r="D42" s="323">
        <v>0</v>
      </c>
      <c r="E42" s="323">
        <v>0</v>
      </c>
      <c r="F42" s="323">
        <v>0</v>
      </c>
      <c r="G42" s="323">
        <v>1</v>
      </c>
      <c r="H42" s="323">
        <v>0</v>
      </c>
      <c r="I42" s="323">
        <v>0</v>
      </c>
      <c r="J42" s="323">
        <v>0</v>
      </c>
      <c r="K42" s="323">
        <v>0</v>
      </c>
      <c r="L42" s="323">
        <v>0</v>
      </c>
      <c r="M42" s="323">
        <v>0</v>
      </c>
      <c r="N42" s="323">
        <v>0</v>
      </c>
      <c r="O42" s="323">
        <v>0</v>
      </c>
      <c r="P42" s="323">
        <v>0</v>
      </c>
      <c r="Q42" s="324">
        <f t="shared" si="0"/>
        <v>1</v>
      </c>
      <c r="S42" s="326"/>
      <c r="T42" s="326"/>
      <c r="W42" s="304">
        <f t="shared" si="2"/>
        <v>0</v>
      </c>
      <c r="X42" s="304">
        <f t="shared" si="3"/>
        <v>0</v>
      </c>
      <c r="Y42" s="304">
        <f t="shared" si="4"/>
        <v>0</v>
      </c>
      <c r="Z42" s="304">
        <f t="shared" si="5"/>
        <v>0</v>
      </c>
      <c r="AA42" s="304">
        <f t="shared" si="6"/>
        <v>0</v>
      </c>
      <c r="AB42" s="304">
        <f t="shared" si="7"/>
        <v>1</v>
      </c>
      <c r="AC42" s="304">
        <f t="shared" si="8"/>
        <v>0</v>
      </c>
      <c r="AD42" s="304">
        <f t="shared" si="9"/>
        <v>0</v>
      </c>
      <c r="AE42" s="304">
        <f t="shared" si="10"/>
        <v>0</v>
      </c>
      <c r="AF42" s="304">
        <f t="shared" si="11"/>
        <v>0</v>
      </c>
      <c r="AG42" s="304">
        <f t="shared" si="12"/>
        <v>0</v>
      </c>
      <c r="AH42" s="304">
        <f t="shared" si="13"/>
        <v>0</v>
      </c>
      <c r="AI42" s="304">
        <f t="shared" si="14"/>
        <v>0</v>
      </c>
      <c r="AJ42" s="304">
        <f t="shared" si="15"/>
        <v>0</v>
      </c>
      <c r="AK42" s="304">
        <f t="shared" si="16"/>
        <v>0</v>
      </c>
    </row>
    <row r="43" spans="1:37" ht="18" x14ac:dyDescent="0.2">
      <c r="A43" s="317" t="s">
        <v>115</v>
      </c>
      <c r="B43" s="318">
        <v>2</v>
      </c>
      <c r="C43" s="319">
        <v>0</v>
      </c>
      <c r="D43" s="319">
        <v>9</v>
      </c>
      <c r="E43" s="319">
        <v>1</v>
      </c>
      <c r="F43" s="319">
        <v>0</v>
      </c>
      <c r="G43" s="319">
        <v>4</v>
      </c>
      <c r="H43" s="319">
        <v>1</v>
      </c>
      <c r="I43" s="319">
        <v>0</v>
      </c>
      <c r="J43" s="319">
        <v>13</v>
      </c>
      <c r="K43" s="319">
        <v>0</v>
      </c>
      <c r="L43" s="319">
        <v>13</v>
      </c>
      <c r="M43" s="319">
        <v>5</v>
      </c>
      <c r="N43" s="319">
        <v>0</v>
      </c>
      <c r="O43" s="319">
        <v>1</v>
      </c>
      <c r="P43" s="319">
        <v>5</v>
      </c>
      <c r="Q43" s="320">
        <f t="shared" si="0"/>
        <v>54</v>
      </c>
      <c r="S43" s="326"/>
      <c r="T43" s="326"/>
      <c r="W43" s="304">
        <f t="shared" si="2"/>
        <v>2</v>
      </c>
      <c r="X43" s="304">
        <f t="shared" si="3"/>
        <v>0</v>
      </c>
      <c r="Y43" s="304">
        <f t="shared" si="4"/>
        <v>9</v>
      </c>
      <c r="Z43" s="304">
        <f t="shared" si="5"/>
        <v>1</v>
      </c>
      <c r="AA43" s="304">
        <f t="shared" si="6"/>
        <v>0</v>
      </c>
      <c r="AB43" s="304">
        <f t="shared" si="7"/>
        <v>4</v>
      </c>
      <c r="AC43" s="304">
        <f t="shared" si="8"/>
        <v>1</v>
      </c>
      <c r="AD43" s="304">
        <f t="shared" si="9"/>
        <v>0</v>
      </c>
      <c r="AE43" s="304">
        <f t="shared" si="10"/>
        <v>13</v>
      </c>
      <c r="AF43" s="304">
        <f t="shared" si="11"/>
        <v>0</v>
      </c>
      <c r="AG43" s="304">
        <f t="shared" si="12"/>
        <v>13</v>
      </c>
      <c r="AH43" s="304">
        <f t="shared" si="13"/>
        <v>5</v>
      </c>
      <c r="AI43" s="304">
        <f t="shared" si="14"/>
        <v>0</v>
      </c>
      <c r="AJ43" s="304">
        <f t="shared" si="15"/>
        <v>1</v>
      </c>
      <c r="AK43" s="304">
        <f t="shared" si="16"/>
        <v>5</v>
      </c>
    </row>
    <row r="44" spans="1:37" x14ac:dyDescent="0.2">
      <c r="A44" s="321" t="s">
        <v>186</v>
      </c>
      <c r="B44" s="322">
        <v>0</v>
      </c>
      <c r="C44" s="323">
        <v>0</v>
      </c>
      <c r="D44" s="323">
        <v>2</v>
      </c>
      <c r="E44" s="323">
        <v>0</v>
      </c>
      <c r="F44" s="323">
        <v>0</v>
      </c>
      <c r="G44" s="323">
        <v>1</v>
      </c>
      <c r="H44" s="323">
        <v>0</v>
      </c>
      <c r="I44" s="323">
        <v>0</v>
      </c>
      <c r="J44" s="323">
        <v>0</v>
      </c>
      <c r="K44" s="323">
        <v>0</v>
      </c>
      <c r="L44" s="323">
        <v>1</v>
      </c>
      <c r="M44" s="323">
        <v>0</v>
      </c>
      <c r="N44" s="323">
        <v>0</v>
      </c>
      <c r="O44" s="323">
        <v>0</v>
      </c>
      <c r="P44" s="323">
        <v>0</v>
      </c>
      <c r="Q44" s="324">
        <f t="shared" si="0"/>
        <v>4</v>
      </c>
      <c r="S44" s="326"/>
      <c r="T44" s="326"/>
      <c r="W44" s="304">
        <f t="shared" si="2"/>
        <v>0</v>
      </c>
      <c r="X44" s="304">
        <f t="shared" si="3"/>
        <v>0</v>
      </c>
      <c r="Y44" s="304">
        <f t="shared" si="4"/>
        <v>2</v>
      </c>
      <c r="Z44" s="304">
        <f t="shared" si="5"/>
        <v>0</v>
      </c>
      <c r="AA44" s="304">
        <f t="shared" si="6"/>
        <v>0</v>
      </c>
      <c r="AB44" s="304">
        <f t="shared" si="7"/>
        <v>1</v>
      </c>
      <c r="AC44" s="304">
        <f t="shared" si="8"/>
        <v>0</v>
      </c>
      <c r="AD44" s="304">
        <f t="shared" si="9"/>
        <v>0</v>
      </c>
      <c r="AE44" s="304">
        <f t="shared" si="10"/>
        <v>0</v>
      </c>
      <c r="AF44" s="304">
        <f t="shared" si="11"/>
        <v>0</v>
      </c>
      <c r="AG44" s="304">
        <f t="shared" si="12"/>
        <v>1</v>
      </c>
      <c r="AH44" s="304">
        <f t="shared" si="13"/>
        <v>0</v>
      </c>
      <c r="AI44" s="304">
        <f t="shared" si="14"/>
        <v>0</v>
      </c>
      <c r="AJ44" s="304">
        <f t="shared" si="15"/>
        <v>0</v>
      </c>
      <c r="AK44" s="304">
        <f t="shared" si="16"/>
        <v>0</v>
      </c>
    </row>
    <row r="45" spans="1:37" x14ac:dyDescent="0.2">
      <c r="A45" s="317" t="s">
        <v>1</v>
      </c>
      <c r="B45" s="318">
        <v>25</v>
      </c>
      <c r="C45" s="319">
        <v>6</v>
      </c>
      <c r="D45" s="319">
        <v>92</v>
      </c>
      <c r="E45" s="319">
        <v>537</v>
      </c>
      <c r="F45" s="319">
        <v>14</v>
      </c>
      <c r="G45" s="319">
        <v>226</v>
      </c>
      <c r="H45" s="319">
        <v>195</v>
      </c>
      <c r="I45" s="319">
        <v>54</v>
      </c>
      <c r="J45" s="319">
        <v>239</v>
      </c>
      <c r="K45" s="319">
        <v>4</v>
      </c>
      <c r="L45" s="319">
        <v>363</v>
      </c>
      <c r="M45" s="319">
        <v>46</v>
      </c>
      <c r="N45" s="319">
        <v>7</v>
      </c>
      <c r="O45" s="319">
        <v>70</v>
      </c>
      <c r="P45" s="319">
        <v>142</v>
      </c>
      <c r="Q45" s="320">
        <f t="shared" si="0"/>
        <v>2020</v>
      </c>
      <c r="S45" s="326"/>
      <c r="T45" s="327"/>
      <c r="W45" s="304">
        <f t="shared" si="2"/>
        <v>25</v>
      </c>
      <c r="X45" s="304">
        <f t="shared" si="3"/>
        <v>6</v>
      </c>
      <c r="Y45" s="304">
        <f t="shared" si="4"/>
        <v>92</v>
      </c>
      <c r="Z45" s="304">
        <f t="shared" si="5"/>
        <v>537</v>
      </c>
      <c r="AA45" s="304">
        <f t="shared" si="6"/>
        <v>14</v>
      </c>
      <c r="AB45" s="304">
        <f t="shared" si="7"/>
        <v>226</v>
      </c>
      <c r="AC45" s="304">
        <f t="shared" si="8"/>
        <v>195</v>
      </c>
      <c r="AD45" s="304">
        <f t="shared" si="9"/>
        <v>54</v>
      </c>
      <c r="AE45" s="304">
        <f t="shared" si="10"/>
        <v>239</v>
      </c>
      <c r="AF45" s="304">
        <f t="shared" si="11"/>
        <v>4</v>
      </c>
      <c r="AG45" s="304">
        <f t="shared" si="12"/>
        <v>363</v>
      </c>
      <c r="AH45" s="304">
        <f t="shared" si="13"/>
        <v>46</v>
      </c>
      <c r="AI45" s="304">
        <f t="shared" si="14"/>
        <v>7</v>
      </c>
      <c r="AJ45" s="304">
        <f t="shared" si="15"/>
        <v>70</v>
      </c>
      <c r="AK45" s="304">
        <f t="shared" si="16"/>
        <v>142</v>
      </c>
    </row>
    <row r="46" spans="1:37" ht="13.5" thickBot="1" x14ac:dyDescent="0.25">
      <c r="A46" s="321" t="s">
        <v>125</v>
      </c>
      <c r="B46" s="322">
        <v>0</v>
      </c>
      <c r="C46" s="323">
        <v>0</v>
      </c>
      <c r="D46" s="323">
        <v>0</v>
      </c>
      <c r="E46" s="323">
        <v>1</v>
      </c>
      <c r="F46" s="323">
        <v>0</v>
      </c>
      <c r="G46" s="323">
        <v>1</v>
      </c>
      <c r="H46" s="323">
        <v>1</v>
      </c>
      <c r="I46" s="323">
        <v>2</v>
      </c>
      <c r="J46" s="323">
        <v>2</v>
      </c>
      <c r="K46" s="323">
        <v>0</v>
      </c>
      <c r="L46" s="323">
        <v>3</v>
      </c>
      <c r="M46" s="323">
        <v>0</v>
      </c>
      <c r="N46" s="323">
        <v>0</v>
      </c>
      <c r="O46" s="323">
        <v>0</v>
      </c>
      <c r="P46" s="323">
        <v>0</v>
      </c>
      <c r="Q46" s="324">
        <f t="shared" si="0"/>
        <v>10</v>
      </c>
      <c r="S46" s="326"/>
      <c r="T46" s="326"/>
      <c r="W46" s="304">
        <f t="shared" si="2"/>
        <v>0</v>
      </c>
      <c r="X46" s="304">
        <f t="shared" si="3"/>
        <v>0</v>
      </c>
      <c r="Y46" s="304">
        <f t="shared" si="4"/>
        <v>0</v>
      </c>
      <c r="Z46" s="304">
        <f t="shared" si="5"/>
        <v>1</v>
      </c>
      <c r="AA46" s="304">
        <f t="shared" si="6"/>
        <v>0</v>
      </c>
      <c r="AB46" s="304">
        <f t="shared" si="7"/>
        <v>1</v>
      </c>
      <c r="AC46" s="304">
        <f t="shared" si="8"/>
        <v>1</v>
      </c>
      <c r="AD46" s="304">
        <f t="shared" si="9"/>
        <v>2</v>
      </c>
      <c r="AE46" s="304">
        <f t="shared" si="10"/>
        <v>2</v>
      </c>
      <c r="AF46" s="304">
        <f t="shared" si="11"/>
        <v>0</v>
      </c>
      <c r="AG46" s="304">
        <f t="shared" si="12"/>
        <v>3</v>
      </c>
      <c r="AH46" s="304">
        <f t="shared" si="13"/>
        <v>0</v>
      </c>
      <c r="AI46" s="304">
        <f t="shared" si="14"/>
        <v>0</v>
      </c>
      <c r="AJ46" s="304">
        <f t="shared" si="15"/>
        <v>0</v>
      </c>
      <c r="AK46" s="304">
        <f t="shared" si="16"/>
        <v>0</v>
      </c>
    </row>
    <row r="47" spans="1:37" ht="13.5" thickBot="1" x14ac:dyDescent="0.25">
      <c r="A47" s="311" t="s">
        <v>0</v>
      </c>
      <c r="B47" s="328">
        <f t="shared" ref="B47:Q47" si="36">SUM(B8:B46)</f>
        <v>30</v>
      </c>
      <c r="C47" s="329">
        <f t="shared" si="36"/>
        <v>8</v>
      </c>
      <c r="D47" s="329">
        <f t="shared" si="36"/>
        <v>194</v>
      </c>
      <c r="E47" s="329">
        <f t="shared" si="36"/>
        <v>712</v>
      </c>
      <c r="F47" s="329">
        <f t="shared" si="36"/>
        <v>16</v>
      </c>
      <c r="G47" s="329">
        <f t="shared" si="36"/>
        <v>379</v>
      </c>
      <c r="H47" s="329">
        <f t="shared" si="36"/>
        <v>298</v>
      </c>
      <c r="I47" s="329">
        <f t="shared" si="36"/>
        <v>122</v>
      </c>
      <c r="J47" s="329">
        <f t="shared" si="36"/>
        <v>341</v>
      </c>
      <c r="K47" s="329">
        <f t="shared" si="36"/>
        <v>6</v>
      </c>
      <c r="L47" s="329">
        <f t="shared" si="36"/>
        <v>520</v>
      </c>
      <c r="M47" s="329">
        <f t="shared" si="36"/>
        <v>70</v>
      </c>
      <c r="N47" s="329">
        <f t="shared" si="36"/>
        <v>15</v>
      </c>
      <c r="O47" s="329">
        <f t="shared" si="36"/>
        <v>131</v>
      </c>
      <c r="P47" s="329">
        <f t="shared" si="36"/>
        <v>199</v>
      </c>
      <c r="Q47" s="330">
        <f t="shared" si="36"/>
        <v>3041</v>
      </c>
      <c r="T47" s="304" t="s">
        <v>285</v>
      </c>
      <c r="U47" s="304">
        <v>243</v>
      </c>
    </row>
    <row r="48" spans="1:37" x14ac:dyDescent="0.2">
      <c r="A48" s="331" t="s">
        <v>184</v>
      </c>
      <c r="T48" s="304" t="s">
        <v>106</v>
      </c>
      <c r="U48" s="304">
        <v>157</v>
      </c>
    </row>
    <row r="49" spans="1:22" x14ac:dyDescent="0.2">
      <c r="A49" s="332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T49" s="304" t="s">
        <v>109</v>
      </c>
      <c r="U49" s="304">
        <v>116</v>
      </c>
    </row>
    <row r="50" spans="1:22" x14ac:dyDescent="0.2">
      <c r="A50" s="332"/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T50" s="304" t="s">
        <v>116</v>
      </c>
      <c r="U50" s="304">
        <v>110</v>
      </c>
    </row>
    <row r="51" spans="1:22" x14ac:dyDescent="0.2">
      <c r="A51" s="332"/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T51" s="304" t="s">
        <v>110</v>
      </c>
      <c r="U51" s="304">
        <v>57</v>
      </c>
    </row>
    <row r="52" spans="1:22" x14ac:dyDescent="0.2">
      <c r="A52" s="332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T52" s="304" t="s">
        <v>115</v>
      </c>
      <c r="U52" s="304">
        <v>54</v>
      </c>
    </row>
    <row r="53" spans="1:22" x14ac:dyDescent="0.2">
      <c r="A53" s="333"/>
      <c r="T53" s="304" t="s">
        <v>107</v>
      </c>
      <c r="U53" s="304">
        <v>46</v>
      </c>
    </row>
    <row r="54" spans="1:22" x14ac:dyDescent="0.2">
      <c r="B54" s="334"/>
      <c r="C54" s="334"/>
      <c r="D54" s="334"/>
      <c r="E54" s="334"/>
      <c r="F54" s="334"/>
      <c r="H54" s="334"/>
      <c r="I54" s="334"/>
      <c r="J54" s="334"/>
      <c r="K54" s="334"/>
      <c r="L54" s="334"/>
      <c r="M54" s="334"/>
      <c r="N54" s="334"/>
      <c r="T54" s="304" t="s">
        <v>131</v>
      </c>
      <c r="U54" s="304">
        <v>34</v>
      </c>
    </row>
    <row r="55" spans="1:22" x14ac:dyDescent="0.2">
      <c r="C55" s="335"/>
      <c r="D55" s="335"/>
      <c r="T55" s="304" t="s">
        <v>103</v>
      </c>
      <c r="U55" s="304">
        <v>32</v>
      </c>
    </row>
    <row r="56" spans="1:22" x14ac:dyDescent="0.2">
      <c r="T56" s="304" t="s">
        <v>108</v>
      </c>
      <c r="U56" s="304">
        <v>25</v>
      </c>
    </row>
    <row r="57" spans="1:22" x14ac:dyDescent="0.2">
      <c r="T57" s="304" t="s">
        <v>181</v>
      </c>
      <c r="U57" s="304">
        <v>23</v>
      </c>
    </row>
    <row r="58" spans="1:22" x14ac:dyDescent="0.2">
      <c r="T58" s="304" t="s">
        <v>105</v>
      </c>
      <c r="U58" s="304">
        <v>18</v>
      </c>
    </row>
    <row r="59" spans="1:22" x14ac:dyDescent="0.2">
      <c r="T59" s="304" t="s">
        <v>129</v>
      </c>
      <c r="U59" s="304">
        <v>17</v>
      </c>
    </row>
    <row r="60" spans="1:22" x14ac:dyDescent="0.2">
      <c r="T60" s="304" t="s">
        <v>133</v>
      </c>
      <c r="U60" s="304">
        <v>11</v>
      </c>
    </row>
    <row r="61" spans="1:22" x14ac:dyDescent="0.2">
      <c r="T61" s="304" t="s">
        <v>180</v>
      </c>
      <c r="U61" s="304">
        <v>8</v>
      </c>
    </row>
    <row r="62" spans="1:22" x14ac:dyDescent="0.2">
      <c r="T62" s="304" t="s">
        <v>183</v>
      </c>
      <c r="U62" s="304">
        <v>7</v>
      </c>
      <c r="V62" s="304">
        <f>SUM(U47:U54)+U56</f>
        <v>842</v>
      </c>
    </row>
    <row r="63" spans="1:22" x14ac:dyDescent="0.2">
      <c r="T63" s="304" t="s">
        <v>157</v>
      </c>
      <c r="U63" s="304">
        <v>5</v>
      </c>
    </row>
    <row r="64" spans="1:22" x14ac:dyDescent="0.2">
      <c r="T64" s="304" t="s">
        <v>168</v>
      </c>
      <c r="U64" s="304">
        <v>5</v>
      </c>
    </row>
    <row r="65" spans="1:21" x14ac:dyDescent="0.2">
      <c r="R65" s="336"/>
      <c r="T65" s="304" t="s">
        <v>182</v>
      </c>
      <c r="U65" s="304">
        <v>5</v>
      </c>
    </row>
    <row r="66" spans="1:21" x14ac:dyDescent="0.2">
      <c r="A66" s="79" t="s">
        <v>280</v>
      </c>
      <c r="T66" s="304" t="s">
        <v>235</v>
      </c>
      <c r="U66" s="304">
        <v>5</v>
      </c>
    </row>
    <row r="67" spans="1:21" x14ac:dyDescent="0.2">
      <c r="A67" s="452" t="s">
        <v>76</v>
      </c>
      <c r="B67" s="452"/>
      <c r="C67" s="452"/>
      <c r="D67" s="452"/>
      <c r="E67" s="452"/>
      <c r="F67" s="452"/>
      <c r="G67" s="452"/>
      <c r="H67" s="452"/>
      <c r="I67" s="452"/>
      <c r="J67" s="452"/>
      <c r="K67" s="452"/>
      <c r="L67" s="452"/>
      <c r="M67" s="452"/>
      <c r="N67" s="452"/>
      <c r="O67" s="452"/>
      <c r="P67" s="452"/>
      <c r="Q67" s="452"/>
      <c r="T67" s="304" t="s">
        <v>185</v>
      </c>
      <c r="U67" s="304">
        <v>5</v>
      </c>
    </row>
    <row r="68" spans="1:21" x14ac:dyDescent="0.15">
      <c r="A68" s="453" t="s">
        <v>93</v>
      </c>
      <c r="B68" s="453"/>
      <c r="C68" s="453"/>
      <c r="D68" s="453"/>
      <c r="E68" s="337"/>
      <c r="F68" s="454" t="s">
        <v>85</v>
      </c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T68" s="304" t="s">
        <v>229</v>
      </c>
      <c r="U68" s="304">
        <v>5</v>
      </c>
    </row>
    <row r="69" spans="1:21" x14ac:dyDescent="0.2">
      <c r="A69" s="455" t="s">
        <v>92</v>
      </c>
      <c r="B69" s="455"/>
      <c r="C69" s="455"/>
      <c r="D69" s="455"/>
      <c r="E69" s="338"/>
      <c r="F69" s="454" t="s">
        <v>84</v>
      </c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T69" s="304" t="s">
        <v>186</v>
      </c>
      <c r="U69" s="304">
        <v>4</v>
      </c>
    </row>
    <row r="70" spans="1:21" x14ac:dyDescent="0.2">
      <c r="A70" s="455" t="s">
        <v>91</v>
      </c>
      <c r="B70" s="455"/>
      <c r="C70" s="455"/>
      <c r="D70" s="455"/>
      <c r="E70" s="338"/>
      <c r="F70" s="454" t="s">
        <v>83</v>
      </c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T70" s="304" t="s">
        <v>130</v>
      </c>
      <c r="U70" s="304">
        <v>3</v>
      </c>
    </row>
    <row r="71" spans="1:21" x14ac:dyDescent="0.2">
      <c r="A71" s="455" t="s">
        <v>90</v>
      </c>
      <c r="B71" s="455"/>
      <c r="C71" s="455"/>
      <c r="D71" s="455"/>
      <c r="E71" s="338"/>
      <c r="F71" s="454" t="s">
        <v>82</v>
      </c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T71" s="304" t="s">
        <v>167</v>
      </c>
      <c r="U71" s="304">
        <v>2</v>
      </c>
    </row>
    <row r="72" spans="1:21" x14ac:dyDescent="0.2">
      <c r="A72" s="455" t="s">
        <v>89</v>
      </c>
      <c r="B72" s="455"/>
      <c r="C72" s="455"/>
      <c r="D72" s="455"/>
      <c r="E72" s="338"/>
      <c r="F72" s="454" t="s">
        <v>81</v>
      </c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T72" s="304" t="s">
        <v>158</v>
      </c>
      <c r="U72" s="304">
        <v>2</v>
      </c>
    </row>
    <row r="73" spans="1:21" x14ac:dyDescent="0.2">
      <c r="A73" s="455" t="s">
        <v>88</v>
      </c>
      <c r="B73" s="455"/>
      <c r="C73" s="455"/>
      <c r="D73" s="455"/>
      <c r="E73" s="338"/>
      <c r="F73" s="454" t="s">
        <v>80</v>
      </c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T73" s="304" t="s">
        <v>281</v>
      </c>
      <c r="U73" s="304">
        <v>2</v>
      </c>
    </row>
    <row r="74" spans="1:21" x14ac:dyDescent="0.2">
      <c r="A74" s="455" t="s">
        <v>87</v>
      </c>
      <c r="B74" s="455"/>
      <c r="C74" s="455"/>
      <c r="D74" s="455"/>
      <c r="E74" s="338"/>
      <c r="F74" s="454" t="s">
        <v>79</v>
      </c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T74" s="304" t="s">
        <v>192</v>
      </c>
      <c r="U74" s="304">
        <v>1</v>
      </c>
    </row>
    <row r="75" spans="1:21" x14ac:dyDescent="0.2">
      <c r="A75" s="455" t="s">
        <v>86</v>
      </c>
      <c r="B75" s="455"/>
      <c r="C75" s="455"/>
      <c r="D75" s="455"/>
      <c r="E75" s="338"/>
      <c r="F75" s="454" t="s">
        <v>78</v>
      </c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T75" s="304" t="s">
        <v>234</v>
      </c>
      <c r="U75" s="304">
        <v>1</v>
      </c>
    </row>
    <row r="76" spans="1:21" x14ac:dyDescent="0.2">
      <c r="A76" s="338"/>
      <c r="B76" s="338"/>
      <c r="C76" s="338"/>
      <c r="D76" s="338"/>
      <c r="E76" s="338"/>
      <c r="F76" s="454" t="s">
        <v>227</v>
      </c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T76" s="304" t="s">
        <v>293</v>
      </c>
      <c r="U76" s="304">
        <v>1</v>
      </c>
    </row>
    <row r="77" spans="1:21" x14ac:dyDescent="0.2">
      <c r="A77" s="443" t="s">
        <v>32</v>
      </c>
      <c r="B77" s="443"/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T77" s="304" t="s">
        <v>324</v>
      </c>
      <c r="U77" s="304">
        <v>1</v>
      </c>
    </row>
    <row r="78" spans="1:21" x14ac:dyDescent="0.2">
      <c r="E78" s="339"/>
      <c r="T78" s="304" t="s">
        <v>193</v>
      </c>
      <c r="U78" s="304">
        <v>1</v>
      </c>
    </row>
    <row r="79" spans="1:21" x14ac:dyDescent="0.2">
      <c r="T79" s="304" t="s">
        <v>325</v>
      </c>
      <c r="U79" s="304">
        <v>1</v>
      </c>
    </row>
    <row r="80" spans="1:21" x14ac:dyDescent="0.2">
      <c r="T80" s="304" t="s">
        <v>326</v>
      </c>
      <c r="U80" s="304">
        <v>1</v>
      </c>
    </row>
    <row r="81" spans="1:21" x14ac:dyDescent="0.2">
      <c r="A81" s="340"/>
      <c r="T81" s="304" t="s">
        <v>257</v>
      </c>
      <c r="U81" s="304">
        <v>1</v>
      </c>
    </row>
    <row r="82" spans="1:21" x14ac:dyDescent="0.2">
      <c r="T82" s="304" t="s">
        <v>104</v>
      </c>
      <c r="U82" s="304">
        <v>1</v>
      </c>
    </row>
    <row r="83" spans="1:21" x14ac:dyDescent="0.2">
      <c r="T83" s="304" t="s">
        <v>328</v>
      </c>
      <c r="U83" s="304">
        <v>1</v>
      </c>
    </row>
    <row r="84" spans="1:21" x14ac:dyDescent="0.2">
      <c r="T84" s="304" t="s">
        <v>1</v>
      </c>
      <c r="U84" s="304">
        <v>2020</v>
      </c>
    </row>
    <row r="85" spans="1:21" x14ac:dyDescent="0.2">
      <c r="T85" s="304" t="s">
        <v>125</v>
      </c>
      <c r="U85" s="304">
        <v>10</v>
      </c>
    </row>
    <row r="88" spans="1:21" x14ac:dyDescent="0.2">
      <c r="A88" s="333"/>
    </row>
    <row r="100" spans="23:24" x14ac:dyDescent="0.2">
      <c r="W100" s="312"/>
    </row>
    <row r="101" spans="23:24" x14ac:dyDescent="0.2">
      <c r="X101" s="304">
        <f>SUM(X85:X100)</f>
        <v>0</v>
      </c>
    </row>
    <row r="103" spans="23:24" x14ac:dyDescent="0.2">
      <c r="W103" s="341" t="s">
        <v>116</v>
      </c>
      <c r="X103" s="304">
        <v>60</v>
      </c>
    </row>
    <row r="104" spans="23:24" x14ac:dyDescent="0.2">
      <c r="W104" s="342" t="s">
        <v>132</v>
      </c>
      <c r="X104" s="304">
        <v>43</v>
      </c>
    </row>
    <row r="105" spans="23:24" x14ac:dyDescent="0.2">
      <c r="W105" s="304" t="s">
        <v>106</v>
      </c>
      <c r="X105" s="304">
        <v>28</v>
      </c>
    </row>
    <row r="106" spans="23:24" x14ac:dyDescent="0.2">
      <c r="W106" s="343" t="s">
        <v>109</v>
      </c>
      <c r="X106" s="304">
        <v>23</v>
      </c>
    </row>
    <row r="107" spans="23:24" x14ac:dyDescent="0.2">
      <c r="W107" s="343" t="s">
        <v>105</v>
      </c>
      <c r="X107" s="304">
        <v>23</v>
      </c>
    </row>
    <row r="108" spans="23:24" x14ac:dyDescent="0.2">
      <c r="W108" s="343" t="s">
        <v>107</v>
      </c>
      <c r="X108" s="304">
        <v>18</v>
      </c>
    </row>
    <row r="109" spans="23:24" x14ac:dyDescent="0.2">
      <c r="W109" s="341" t="s">
        <v>131</v>
      </c>
      <c r="X109" s="304">
        <v>15</v>
      </c>
    </row>
    <row r="110" spans="23:24" x14ac:dyDescent="0.2">
      <c r="W110" s="343" t="s">
        <v>115</v>
      </c>
      <c r="X110" s="304">
        <v>13</v>
      </c>
    </row>
    <row r="111" spans="23:24" x14ac:dyDescent="0.2">
      <c r="W111" s="341" t="s">
        <v>130</v>
      </c>
      <c r="X111" s="304">
        <v>11</v>
      </c>
    </row>
    <row r="112" spans="23:24" x14ac:dyDescent="0.2">
      <c r="W112" s="304" t="s">
        <v>129</v>
      </c>
      <c r="X112" s="304">
        <v>10</v>
      </c>
    </row>
    <row r="113" spans="23:24" x14ac:dyDescent="0.2">
      <c r="W113" s="341" t="s">
        <v>108</v>
      </c>
      <c r="X113" s="304">
        <v>8</v>
      </c>
    </row>
    <row r="114" spans="23:24" x14ac:dyDescent="0.2">
      <c r="W114" s="341" t="s">
        <v>180</v>
      </c>
      <c r="X114" s="304">
        <v>6</v>
      </c>
    </row>
    <row r="115" spans="23:24" x14ac:dyDescent="0.2">
      <c r="W115" s="341" t="s">
        <v>157</v>
      </c>
      <c r="X115" s="304">
        <v>5</v>
      </c>
    </row>
    <row r="116" spans="23:24" x14ac:dyDescent="0.2">
      <c r="W116" s="341" t="s">
        <v>193</v>
      </c>
      <c r="X116" s="304">
        <v>5</v>
      </c>
    </row>
    <row r="117" spans="23:24" x14ac:dyDescent="0.2">
      <c r="W117" s="304" t="s">
        <v>182</v>
      </c>
      <c r="X117" s="304">
        <v>5</v>
      </c>
    </row>
    <row r="118" spans="23:24" x14ac:dyDescent="0.2">
      <c r="W118" s="341" t="s">
        <v>181</v>
      </c>
      <c r="X118" s="304">
        <v>4</v>
      </c>
    </row>
    <row r="119" spans="23:24" x14ac:dyDescent="0.2">
      <c r="W119" s="343" t="s">
        <v>158</v>
      </c>
      <c r="X119" s="304">
        <v>4</v>
      </c>
    </row>
    <row r="120" spans="23:24" x14ac:dyDescent="0.2">
      <c r="W120" s="344" t="s">
        <v>183</v>
      </c>
      <c r="X120" s="304">
        <v>4</v>
      </c>
    </row>
    <row r="121" spans="23:24" x14ac:dyDescent="0.2">
      <c r="W121" s="341" t="s">
        <v>185</v>
      </c>
      <c r="X121" s="304">
        <v>4</v>
      </c>
    </row>
    <row r="122" spans="23:24" x14ac:dyDescent="0.2">
      <c r="W122" s="345" t="s">
        <v>133</v>
      </c>
      <c r="X122" s="304">
        <v>3</v>
      </c>
    </row>
    <row r="123" spans="23:24" x14ac:dyDescent="0.2">
      <c r="W123" s="341" t="s">
        <v>110</v>
      </c>
      <c r="X123" s="304">
        <v>3</v>
      </c>
    </row>
    <row r="124" spans="23:24" x14ac:dyDescent="0.2">
      <c r="W124" s="341" t="s">
        <v>104</v>
      </c>
      <c r="X124" s="304">
        <v>3</v>
      </c>
    </row>
    <row r="125" spans="23:24" x14ac:dyDescent="0.2">
      <c r="W125" s="341" t="s">
        <v>167</v>
      </c>
      <c r="X125" s="304">
        <v>1</v>
      </c>
    </row>
    <row r="126" spans="23:24" x14ac:dyDescent="0.2">
      <c r="W126" s="343" t="s">
        <v>192</v>
      </c>
      <c r="X126" s="304">
        <v>1</v>
      </c>
    </row>
    <row r="127" spans="23:24" x14ac:dyDescent="0.2">
      <c r="W127" s="342" t="s">
        <v>168</v>
      </c>
      <c r="X127" s="304">
        <v>1</v>
      </c>
    </row>
    <row r="128" spans="23:24" x14ac:dyDescent="0.2">
      <c r="W128" s="343" t="s">
        <v>103</v>
      </c>
      <c r="X128" s="304">
        <v>1</v>
      </c>
    </row>
    <row r="129" spans="23:25" x14ac:dyDescent="0.2">
      <c r="W129" s="344" t="s">
        <v>149</v>
      </c>
      <c r="X129" s="304">
        <v>1</v>
      </c>
    </row>
    <row r="130" spans="23:25" x14ac:dyDescent="0.2">
      <c r="W130" s="344" t="s">
        <v>186</v>
      </c>
      <c r="X130" s="304">
        <v>1</v>
      </c>
    </row>
    <row r="131" spans="23:25" x14ac:dyDescent="0.2">
      <c r="W131" s="304" t="s">
        <v>1</v>
      </c>
      <c r="X131" s="304">
        <v>1150</v>
      </c>
      <c r="Y131" s="304">
        <f>SUM(X114:X130)</f>
        <v>52</v>
      </c>
    </row>
    <row r="132" spans="23:25" x14ac:dyDescent="0.2">
      <c r="W132" s="304" t="s">
        <v>125</v>
      </c>
      <c r="X132" s="304">
        <v>4</v>
      </c>
    </row>
  </sheetData>
  <sortState ref="T47:U83">
    <sortCondition descending="1" ref="U47:U83"/>
  </sortState>
  <mergeCells count="26">
    <mergeCell ref="F71:Q71"/>
    <mergeCell ref="A72:D72"/>
    <mergeCell ref="F72:Q72"/>
    <mergeCell ref="F76:Q76"/>
    <mergeCell ref="A73:D73"/>
    <mergeCell ref="F73:Q73"/>
    <mergeCell ref="A74:D74"/>
    <mergeCell ref="F74:Q74"/>
    <mergeCell ref="A75:D75"/>
    <mergeCell ref="F75:Q75"/>
    <mergeCell ref="A77:P77"/>
    <mergeCell ref="A1:Q1"/>
    <mergeCell ref="A3:Q3"/>
    <mergeCell ref="A5:Q5"/>
    <mergeCell ref="A6:A7"/>
    <mergeCell ref="B6:P6"/>
    <mergeCell ref="Q6:Q7"/>
    <mergeCell ref="A4:Q4"/>
    <mergeCell ref="A67:Q67"/>
    <mergeCell ref="A68:D68"/>
    <mergeCell ref="F68:Q68"/>
    <mergeCell ref="A69:D69"/>
    <mergeCell ref="F69:Q69"/>
    <mergeCell ref="A70:D70"/>
    <mergeCell ref="F70:Q70"/>
    <mergeCell ref="A71:D71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8"/>
  <sheetViews>
    <sheetView showGridLines="0" view="pageBreakPreview" topLeftCell="A4" zoomScale="130" zoomScaleNormal="100" zoomScaleSheetLayoutView="130" workbookViewId="0">
      <selection activeCell="J18" sqref="J18"/>
    </sheetView>
  </sheetViews>
  <sheetFormatPr baseColWidth="10" defaultColWidth="11.42578125" defaultRowHeight="35.25" customHeight="1" x14ac:dyDescent="0.2"/>
  <cols>
    <col min="1" max="1" width="61.42578125" style="285" customWidth="1"/>
    <col min="2" max="2" width="10.5703125" style="253" bestFit="1" customWidth="1"/>
    <col min="3" max="3" width="9.5703125" style="253" customWidth="1"/>
    <col min="4" max="4" width="7.140625" style="253" customWidth="1"/>
    <col min="5" max="5" width="11.42578125" style="253"/>
    <col min="6" max="6" width="30.85546875" style="254" customWidth="1"/>
    <col min="7" max="16384" width="11.42578125" style="253"/>
  </cols>
  <sheetData>
    <row r="1" spans="1:7" ht="15" x14ac:dyDescent="0.2">
      <c r="A1" s="456" t="s">
        <v>246</v>
      </c>
      <c r="B1" s="457"/>
      <c r="C1" s="457"/>
      <c r="D1" s="457"/>
      <c r="F1" s="254" t="s">
        <v>213</v>
      </c>
      <c r="G1" s="253" t="s">
        <v>214</v>
      </c>
    </row>
    <row r="2" spans="1:7" ht="15" x14ac:dyDescent="0.2">
      <c r="A2" s="255" t="s">
        <v>121</v>
      </c>
      <c r="B2" s="256"/>
      <c r="C2" s="256"/>
      <c r="D2" s="256"/>
      <c r="F2" s="259" t="s">
        <v>7</v>
      </c>
      <c r="G2" s="259">
        <v>443</v>
      </c>
    </row>
    <row r="3" spans="1:7" s="258" customFormat="1" ht="32.25" customHeight="1" x14ac:dyDescent="0.2">
      <c r="A3" s="458" t="s">
        <v>164</v>
      </c>
      <c r="B3" s="458"/>
      <c r="C3" s="458"/>
      <c r="D3" s="458"/>
      <c r="F3" s="259" t="s">
        <v>202</v>
      </c>
      <c r="G3" s="259">
        <v>305</v>
      </c>
    </row>
    <row r="4" spans="1:7" s="258" customFormat="1" ht="15.75" x14ac:dyDescent="0.2">
      <c r="A4" s="459" t="s">
        <v>299</v>
      </c>
      <c r="B4" s="458"/>
      <c r="C4" s="458"/>
      <c r="D4" s="458"/>
      <c r="F4" s="259" t="s">
        <v>45</v>
      </c>
      <c r="G4" s="259">
        <v>199</v>
      </c>
    </row>
    <row r="5" spans="1:7" s="258" customFormat="1" ht="5.25" customHeight="1" thickBot="1" x14ac:dyDescent="0.25">
      <c r="A5" s="460"/>
      <c r="B5" s="460"/>
      <c r="C5" s="460"/>
      <c r="D5" s="460"/>
      <c r="F5" s="259" t="s">
        <v>155</v>
      </c>
      <c r="G5" s="259">
        <v>194</v>
      </c>
    </row>
    <row r="6" spans="1:7" s="258" customFormat="1" ht="16.5" thickBot="1" x14ac:dyDescent="0.25">
      <c r="A6" s="461" t="s">
        <v>163</v>
      </c>
      <c r="B6" s="463" t="s">
        <v>119</v>
      </c>
      <c r="C6" s="464"/>
      <c r="D6" s="461" t="s">
        <v>0</v>
      </c>
      <c r="F6" s="259" t="s">
        <v>48</v>
      </c>
      <c r="G6" s="259">
        <v>175</v>
      </c>
    </row>
    <row r="7" spans="1:7" s="258" customFormat="1" ht="16.5" thickBot="1" x14ac:dyDescent="0.25">
      <c r="A7" s="462"/>
      <c r="B7" s="262" t="s">
        <v>117</v>
      </c>
      <c r="C7" s="262" t="s">
        <v>118</v>
      </c>
      <c r="D7" s="465"/>
      <c r="F7" s="259" t="s">
        <v>8</v>
      </c>
      <c r="G7" s="259">
        <v>157</v>
      </c>
    </row>
    <row r="8" spans="1:7" s="257" customFormat="1" ht="9.75" customHeight="1" x14ac:dyDescent="0.2">
      <c r="A8" s="263" t="s">
        <v>134</v>
      </c>
      <c r="B8" s="264">
        <v>10</v>
      </c>
      <c r="C8" s="265">
        <v>0</v>
      </c>
      <c r="D8" s="266">
        <f t="shared" ref="D8:D33" si="0">SUM(B8:C8)</f>
        <v>10</v>
      </c>
      <c r="F8" s="259" t="s">
        <v>44</v>
      </c>
      <c r="G8" s="259">
        <v>145</v>
      </c>
    </row>
    <row r="9" spans="1:7" s="257" customFormat="1" ht="9" customHeight="1" x14ac:dyDescent="0.2">
      <c r="A9" s="267" t="s">
        <v>6</v>
      </c>
      <c r="B9" s="268">
        <v>28</v>
      </c>
      <c r="C9" s="269">
        <v>9</v>
      </c>
      <c r="D9" s="270">
        <f t="shared" si="0"/>
        <v>37</v>
      </c>
      <c r="F9" s="259" t="s">
        <v>10</v>
      </c>
      <c r="G9" s="259">
        <v>133</v>
      </c>
    </row>
    <row r="10" spans="1:7" s="257" customFormat="1" ht="9" customHeight="1" x14ac:dyDescent="0.2">
      <c r="A10" s="271" t="s">
        <v>135</v>
      </c>
      <c r="B10" s="272">
        <v>2</v>
      </c>
      <c r="C10" s="273">
        <v>1</v>
      </c>
      <c r="D10" s="274">
        <f t="shared" si="0"/>
        <v>3</v>
      </c>
      <c r="F10" s="259" t="s">
        <v>9</v>
      </c>
      <c r="G10" s="260">
        <v>116</v>
      </c>
    </row>
    <row r="11" spans="1:7" s="257" customFormat="1" ht="9" customHeight="1" x14ac:dyDescent="0.2">
      <c r="A11" s="267" t="s">
        <v>205</v>
      </c>
      <c r="B11" s="268">
        <v>1</v>
      </c>
      <c r="C11" s="269">
        <v>0</v>
      </c>
      <c r="D11" s="270">
        <f t="shared" si="0"/>
        <v>1</v>
      </c>
      <c r="F11" s="259" t="s">
        <v>46</v>
      </c>
      <c r="G11" s="259">
        <v>108</v>
      </c>
    </row>
    <row r="12" spans="1:7" s="257" customFormat="1" ht="9" customHeight="1" x14ac:dyDescent="0.2">
      <c r="A12" s="74" t="s">
        <v>278</v>
      </c>
      <c r="B12" s="272"/>
      <c r="C12" s="273">
        <v>1</v>
      </c>
      <c r="D12" s="274">
        <f t="shared" si="0"/>
        <v>1</v>
      </c>
      <c r="F12" s="257" t="s">
        <v>189</v>
      </c>
      <c r="G12" s="257">
        <v>97</v>
      </c>
    </row>
    <row r="13" spans="1:7" s="257" customFormat="1" ht="9" customHeight="1" x14ac:dyDescent="0.2">
      <c r="A13" s="42" t="s">
        <v>142</v>
      </c>
      <c r="B13" s="268">
        <v>6</v>
      </c>
      <c r="C13" s="269">
        <v>0</v>
      </c>
      <c r="D13" s="270">
        <f t="shared" si="0"/>
        <v>6</v>
      </c>
      <c r="F13" s="259" t="s">
        <v>139</v>
      </c>
      <c r="G13" s="259">
        <v>88</v>
      </c>
    </row>
    <row r="14" spans="1:7" s="257" customFormat="1" ht="9" customHeight="1" x14ac:dyDescent="0.2">
      <c r="A14" s="271" t="s">
        <v>5</v>
      </c>
      <c r="B14" s="272">
        <v>44</v>
      </c>
      <c r="C14" s="273">
        <v>11</v>
      </c>
      <c r="D14" s="274">
        <f t="shared" si="0"/>
        <v>55</v>
      </c>
      <c r="F14" s="259" t="s">
        <v>5</v>
      </c>
      <c r="G14" s="259">
        <v>55</v>
      </c>
    </row>
    <row r="15" spans="1:7" s="257" customFormat="1" ht="9" customHeight="1" x14ac:dyDescent="0.2">
      <c r="A15" s="42" t="s">
        <v>46</v>
      </c>
      <c r="B15" s="268">
        <v>86</v>
      </c>
      <c r="C15" s="269">
        <v>22</v>
      </c>
      <c r="D15" s="270">
        <f t="shared" si="0"/>
        <v>108</v>
      </c>
      <c r="F15" s="259" t="s">
        <v>286</v>
      </c>
      <c r="G15" s="259">
        <v>51</v>
      </c>
    </row>
    <row r="16" spans="1:7" s="257" customFormat="1" ht="9" customHeight="1" x14ac:dyDescent="0.2">
      <c r="A16" s="271" t="s">
        <v>169</v>
      </c>
      <c r="B16" s="272">
        <v>7</v>
      </c>
      <c r="C16" s="273">
        <v>5</v>
      </c>
      <c r="D16" s="274">
        <f t="shared" ref="D16:D25" si="1">SUM(B16:C16)</f>
        <v>12</v>
      </c>
      <c r="F16" s="259" t="s">
        <v>190</v>
      </c>
      <c r="G16" s="259">
        <v>45</v>
      </c>
    </row>
    <row r="17" spans="1:7" s="257" customFormat="1" ht="9" customHeight="1" x14ac:dyDescent="0.2">
      <c r="A17" s="42" t="s">
        <v>286</v>
      </c>
      <c r="B17" s="268">
        <v>42</v>
      </c>
      <c r="C17" s="269">
        <v>9</v>
      </c>
      <c r="D17" s="270">
        <f t="shared" si="1"/>
        <v>51</v>
      </c>
      <c r="F17" s="259" t="s">
        <v>140</v>
      </c>
      <c r="G17" s="259">
        <v>41</v>
      </c>
    </row>
    <row r="18" spans="1:7" s="257" customFormat="1" ht="9" customHeight="1" x14ac:dyDescent="0.2">
      <c r="A18" s="271" t="s">
        <v>136</v>
      </c>
      <c r="B18" s="272">
        <v>22</v>
      </c>
      <c r="C18" s="273">
        <v>7</v>
      </c>
      <c r="D18" s="274">
        <f t="shared" si="1"/>
        <v>29</v>
      </c>
      <c r="F18" s="259" t="s">
        <v>6</v>
      </c>
      <c r="G18" s="259">
        <v>37</v>
      </c>
    </row>
    <row r="19" spans="1:7" s="257" customFormat="1" ht="10.5" customHeight="1" x14ac:dyDescent="0.2">
      <c r="A19" s="267" t="s">
        <v>137</v>
      </c>
      <c r="B19" s="268">
        <v>8</v>
      </c>
      <c r="C19" s="269">
        <v>0</v>
      </c>
      <c r="D19" s="270">
        <f t="shared" ref="D19:D20" si="2">SUM(B19:C19)</f>
        <v>8</v>
      </c>
      <c r="F19" s="259" t="s">
        <v>136</v>
      </c>
      <c r="G19" s="259">
        <v>29</v>
      </c>
    </row>
    <row r="20" spans="1:7" s="257" customFormat="1" ht="9" customHeight="1" x14ac:dyDescent="0.2">
      <c r="A20" s="271" t="s">
        <v>7</v>
      </c>
      <c r="B20" s="272">
        <v>381</v>
      </c>
      <c r="C20" s="273">
        <v>62</v>
      </c>
      <c r="D20" s="274">
        <f t="shared" si="2"/>
        <v>443</v>
      </c>
      <c r="F20" s="259" t="s">
        <v>141</v>
      </c>
      <c r="G20" s="259">
        <v>23</v>
      </c>
    </row>
    <row r="21" spans="1:7" s="257" customFormat="1" ht="10.5" customHeight="1" x14ac:dyDescent="0.2">
      <c r="A21" s="267" t="s">
        <v>138</v>
      </c>
      <c r="B21" s="268">
        <v>14</v>
      </c>
      <c r="C21" s="269">
        <v>4</v>
      </c>
      <c r="D21" s="270">
        <f t="shared" si="1"/>
        <v>18</v>
      </c>
      <c r="F21" s="259" t="s">
        <v>144</v>
      </c>
      <c r="G21" s="259">
        <v>21</v>
      </c>
    </row>
    <row r="22" spans="1:7" s="257" customFormat="1" ht="9" customHeight="1" x14ac:dyDescent="0.2">
      <c r="A22" s="271" t="s">
        <v>189</v>
      </c>
      <c r="B22" s="272">
        <v>81</v>
      </c>
      <c r="C22" s="273">
        <v>16</v>
      </c>
      <c r="D22" s="274">
        <f t="shared" si="1"/>
        <v>97</v>
      </c>
      <c r="F22" s="259" t="s">
        <v>138</v>
      </c>
      <c r="G22" s="259">
        <v>18</v>
      </c>
    </row>
    <row r="23" spans="1:7" s="257" customFormat="1" ht="9" customHeight="1" x14ac:dyDescent="0.2">
      <c r="A23" s="267" t="s">
        <v>45</v>
      </c>
      <c r="B23" s="268">
        <v>166</v>
      </c>
      <c r="C23" s="269">
        <v>33</v>
      </c>
      <c r="D23" s="270">
        <f t="shared" si="1"/>
        <v>199</v>
      </c>
      <c r="F23" s="259" t="s">
        <v>329</v>
      </c>
      <c r="G23" s="259">
        <v>13</v>
      </c>
    </row>
    <row r="24" spans="1:7" s="257" customFormat="1" ht="9" customHeight="1" x14ac:dyDescent="0.2">
      <c r="A24" s="74" t="s">
        <v>143</v>
      </c>
      <c r="B24" s="272">
        <v>11</v>
      </c>
      <c r="C24" s="273">
        <v>0</v>
      </c>
      <c r="D24" s="274">
        <f t="shared" si="1"/>
        <v>11</v>
      </c>
      <c r="F24" s="259" t="s">
        <v>169</v>
      </c>
      <c r="G24" s="259">
        <v>12</v>
      </c>
    </row>
    <row r="25" spans="1:7" s="257" customFormat="1" ht="9" customHeight="1" x14ac:dyDescent="0.2">
      <c r="A25" s="42" t="s">
        <v>144</v>
      </c>
      <c r="B25" s="268">
        <v>13</v>
      </c>
      <c r="C25" s="269">
        <v>8</v>
      </c>
      <c r="D25" s="270">
        <f t="shared" si="1"/>
        <v>21</v>
      </c>
      <c r="F25" s="259" t="s">
        <v>143</v>
      </c>
      <c r="G25" s="259">
        <v>11</v>
      </c>
    </row>
    <row r="26" spans="1:7" s="257" customFormat="1" ht="9" customHeight="1" x14ac:dyDescent="0.2">
      <c r="A26" s="74" t="s">
        <v>139</v>
      </c>
      <c r="B26" s="272">
        <v>71</v>
      </c>
      <c r="C26" s="273">
        <v>17</v>
      </c>
      <c r="D26" s="274">
        <f>SUM(B26:C26)</f>
        <v>88</v>
      </c>
      <c r="F26" s="259" t="s">
        <v>154</v>
      </c>
      <c r="G26" s="259">
        <v>11</v>
      </c>
    </row>
    <row r="27" spans="1:7" s="257" customFormat="1" ht="9" customHeight="1" x14ac:dyDescent="0.2">
      <c r="A27" s="42" t="s">
        <v>140</v>
      </c>
      <c r="B27" s="268">
        <v>39</v>
      </c>
      <c r="C27" s="269">
        <v>2</v>
      </c>
      <c r="D27" s="270">
        <f>SUM(B27:C27)</f>
        <v>41</v>
      </c>
      <c r="F27" s="259" t="s">
        <v>134</v>
      </c>
      <c r="G27" s="259">
        <v>10</v>
      </c>
    </row>
    <row r="28" spans="1:7" s="257" customFormat="1" ht="9" customHeight="1" x14ac:dyDescent="0.2">
      <c r="A28" s="271" t="s">
        <v>141</v>
      </c>
      <c r="B28" s="272">
        <v>21</v>
      </c>
      <c r="C28" s="273">
        <v>2</v>
      </c>
      <c r="D28" s="274">
        <f t="shared" si="0"/>
        <v>23</v>
      </c>
      <c r="F28" s="259" t="s">
        <v>137</v>
      </c>
      <c r="G28" s="259">
        <v>8</v>
      </c>
    </row>
    <row r="29" spans="1:7" s="257" customFormat="1" ht="9" customHeight="1" x14ac:dyDescent="0.2">
      <c r="A29" s="42" t="s">
        <v>202</v>
      </c>
      <c r="B29" s="268">
        <v>289</v>
      </c>
      <c r="C29" s="269">
        <v>16</v>
      </c>
      <c r="D29" s="270">
        <f t="shared" si="0"/>
        <v>305</v>
      </c>
      <c r="F29" s="259" t="s">
        <v>287</v>
      </c>
      <c r="G29" s="259">
        <v>7</v>
      </c>
    </row>
    <row r="30" spans="1:7" s="257" customFormat="1" ht="9" customHeight="1" x14ac:dyDescent="0.2">
      <c r="A30" s="271" t="s">
        <v>47</v>
      </c>
      <c r="B30" s="272">
        <v>3</v>
      </c>
      <c r="C30" s="273">
        <v>1</v>
      </c>
      <c r="D30" s="274">
        <f t="shared" si="0"/>
        <v>4</v>
      </c>
      <c r="F30" s="259" t="s">
        <v>142</v>
      </c>
      <c r="G30" s="259">
        <v>6</v>
      </c>
    </row>
    <row r="31" spans="1:7" s="257" customFormat="1" ht="9" customHeight="1" x14ac:dyDescent="0.2">
      <c r="A31" s="267" t="s">
        <v>206</v>
      </c>
      <c r="B31" s="268">
        <v>3</v>
      </c>
      <c r="C31" s="269">
        <v>1</v>
      </c>
      <c r="D31" s="270">
        <f t="shared" si="0"/>
        <v>4</v>
      </c>
      <c r="F31" s="259" t="s">
        <v>153</v>
      </c>
      <c r="G31" s="259">
        <v>6</v>
      </c>
    </row>
    <row r="32" spans="1:7" s="257" customFormat="1" ht="9" customHeight="1" x14ac:dyDescent="0.2">
      <c r="A32" s="271" t="s">
        <v>44</v>
      </c>
      <c r="B32" s="272">
        <v>132</v>
      </c>
      <c r="C32" s="273">
        <v>13</v>
      </c>
      <c r="D32" s="274">
        <f t="shared" si="0"/>
        <v>145</v>
      </c>
      <c r="F32" s="259" t="s">
        <v>47</v>
      </c>
      <c r="G32" s="259">
        <v>4</v>
      </c>
    </row>
    <row r="33" spans="1:10" s="257" customFormat="1" ht="9" customHeight="1" x14ac:dyDescent="0.2">
      <c r="A33" s="267" t="s">
        <v>287</v>
      </c>
      <c r="B33" s="268">
        <v>6</v>
      </c>
      <c r="C33" s="269">
        <v>1</v>
      </c>
      <c r="D33" s="270">
        <f t="shared" si="0"/>
        <v>7</v>
      </c>
      <c r="F33" s="259" t="s">
        <v>206</v>
      </c>
      <c r="G33" s="259">
        <v>4</v>
      </c>
    </row>
    <row r="34" spans="1:10" s="257" customFormat="1" ht="9" customHeight="1" x14ac:dyDescent="0.2">
      <c r="A34" s="74" t="s">
        <v>9</v>
      </c>
      <c r="B34" s="272">
        <v>103</v>
      </c>
      <c r="C34" s="273">
        <v>13</v>
      </c>
      <c r="D34" s="274">
        <f t="shared" ref="D34:D35" si="3">SUM(B34:C34)</f>
        <v>116</v>
      </c>
      <c r="F34" s="259" t="s">
        <v>135</v>
      </c>
      <c r="G34" s="259">
        <v>3</v>
      </c>
    </row>
    <row r="35" spans="1:10" s="257" customFormat="1" ht="9" customHeight="1" x14ac:dyDescent="0.2">
      <c r="A35" s="42" t="s">
        <v>153</v>
      </c>
      <c r="B35" s="268">
        <v>6</v>
      </c>
      <c r="C35" s="269">
        <v>0</v>
      </c>
      <c r="D35" s="270">
        <f t="shared" si="3"/>
        <v>6</v>
      </c>
      <c r="F35" s="259" t="s">
        <v>194</v>
      </c>
      <c r="G35" s="259">
        <v>2</v>
      </c>
    </row>
    <row r="36" spans="1:10" s="257" customFormat="1" ht="9" customHeight="1" x14ac:dyDescent="0.2">
      <c r="A36" s="74" t="s">
        <v>194</v>
      </c>
      <c r="B36" s="272">
        <v>2</v>
      </c>
      <c r="C36" s="273">
        <v>0</v>
      </c>
      <c r="D36" s="274">
        <f>SUM(B36:C36)</f>
        <v>2</v>
      </c>
      <c r="F36" s="260" t="s">
        <v>205</v>
      </c>
      <c r="G36" s="261">
        <v>1</v>
      </c>
    </row>
    <row r="37" spans="1:10" s="257" customFormat="1" ht="9" customHeight="1" x14ac:dyDescent="0.2">
      <c r="A37" s="42" t="s">
        <v>154</v>
      </c>
      <c r="B37" s="268">
        <v>10</v>
      </c>
      <c r="C37" s="269">
        <v>1</v>
      </c>
      <c r="D37" s="270">
        <f>SUM(B37:C37)</f>
        <v>11</v>
      </c>
      <c r="F37" s="259" t="s">
        <v>278</v>
      </c>
      <c r="G37" s="259">
        <v>1</v>
      </c>
    </row>
    <row r="38" spans="1:10" s="257" customFormat="1" ht="9" customHeight="1" x14ac:dyDescent="0.2">
      <c r="A38" s="74" t="s">
        <v>155</v>
      </c>
      <c r="B38" s="272">
        <v>174</v>
      </c>
      <c r="C38" s="273">
        <v>20</v>
      </c>
      <c r="D38" s="274">
        <f>SUM(B38:C38)</f>
        <v>194</v>
      </c>
      <c r="F38" s="259" t="s">
        <v>208</v>
      </c>
      <c r="G38" s="259">
        <v>1</v>
      </c>
    </row>
    <row r="39" spans="1:10" s="257" customFormat="1" ht="9" customHeight="1" x14ac:dyDescent="0.2">
      <c r="A39" s="42" t="s">
        <v>8</v>
      </c>
      <c r="B39" s="268">
        <v>123</v>
      </c>
      <c r="C39" s="269">
        <v>34</v>
      </c>
      <c r="D39" s="270">
        <f>SUM(B39:C39)</f>
        <v>157</v>
      </c>
      <c r="F39" s="259" t="s">
        <v>1</v>
      </c>
      <c r="G39" s="260">
        <v>461</v>
      </c>
    </row>
    <row r="40" spans="1:10" s="257" customFormat="1" ht="9" customHeight="1" x14ac:dyDescent="0.2">
      <c r="A40" s="74" t="s">
        <v>208</v>
      </c>
      <c r="B40" s="272">
        <v>1</v>
      </c>
      <c r="C40" s="273">
        <v>0</v>
      </c>
      <c r="D40" s="274">
        <f t="shared" ref="D40" si="4">SUM(B40:C40)</f>
        <v>1</v>
      </c>
      <c r="F40" s="259"/>
      <c r="G40" s="259">
        <f>SUM(G2:G39)</f>
        <v>3041</v>
      </c>
    </row>
    <row r="41" spans="1:10" s="257" customFormat="1" ht="9" customHeight="1" x14ac:dyDescent="0.2">
      <c r="A41" s="42" t="s">
        <v>10</v>
      </c>
      <c r="B41" s="268">
        <v>96</v>
      </c>
      <c r="C41" s="269">
        <v>37</v>
      </c>
      <c r="D41" s="270">
        <f>SUM(B41:C41)</f>
        <v>133</v>
      </c>
      <c r="F41" s="259"/>
      <c r="G41" s="259"/>
    </row>
    <row r="42" spans="1:10" s="257" customFormat="1" ht="9" customHeight="1" x14ac:dyDescent="0.2">
      <c r="A42" s="74" t="s">
        <v>190</v>
      </c>
      <c r="B42" s="272">
        <v>41</v>
      </c>
      <c r="C42" s="273">
        <v>4</v>
      </c>
      <c r="D42" s="274">
        <f t="shared" ref="D42:D44" si="5">SUM(B42:C42)</f>
        <v>45</v>
      </c>
      <c r="F42" s="259"/>
      <c r="G42" s="259"/>
    </row>
    <row r="43" spans="1:10" s="257" customFormat="1" ht="9" customHeight="1" x14ac:dyDescent="0.2">
      <c r="A43" s="42" t="s">
        <v>329</v>
      </c>
      <c r="B43" s="268">
        <v>13</v>
      </c>
      <c r="C43" s="269">
        <v>0</v>
      </c>
      <c r="D43" s="270">
        <f t="shared" si="5"/>
        <v>13</v>
      </c>
      <c r="F43" s="259"/>
      <c r="G43" s="259"/>
    </row>
    <row r="44" spans="1:10" s="257" customFormat="1" ht="9" customHeight="1" x14ac:dyDescent="0.2">
      <c r="A44" s="74" t="s">
        <v>48</v>
      </c>
      <c r="B44" s="272">
        <v>129</v>
      </c>
      <c r="C44" s="273">
        <v>46</v>
      </c>
      <c r="D44" s="274">
        <f t="shared" si="5"/>
        <v>175</v>
      </c>
      <c r="F44" s="259"/>
      <c r="G44" s="259">
        <f>SUM(G2:G43)</f>
        <v>6082</v>
      </c>
    </row>
    <row r="45" spans="1:10" s="257" customFormat="1" ht="9" customHeight="1" thickBot="1" x14ac:dyDescent="0.25">
      <c r="A45" s="42" t="s">
        <v>1</v>
      </c>
      <c r="B45" s="268">
        <v>394</v>
      </c>
      <c r="C45" s="269">
        <v>67</v>
      </c>
      <c r="D45" s="270">
        <f>SUM(B45:C45)</f>
        <v>461</v>
      </c>
      <c r="F45" s="259"/>
      <c r="G45" s="259"/>
    </row>
    <row r="46" spans="1:10" ht="18" customHeight="1" thickBot="1" x14ac:dyDescent="0.25">
      <c r="A46" s="275" t="s">
        <v>0</v>
      </c>
      <c r="B46" s="276">
        <f>SUM(B8:B45)</f>
        <v>2578</v>
      </c>
      <c r="C46" s="277">
        <f>SUM(C8:C45)</f>
        <v>463</v>
      </c>
      <c r="D46" s="278">
        <f>SUM(D8:D45)</f>
        <v>3041</v>
      </c>
      <c r="F46" s="259"/>
      <c r="G46" s="260"/>
      <c r="H46" s="257"/>
      <c r="I46" s="257"/>
      <c r="J46" s="257"/>
    </row>
    <row r="47" spans="1:10" ht="12.75" x14ac:dyDescent="0.2">
      <c r="A47" s="282" t="s">
        <v>184</v>
      </c>
      <c r="F47" s="259"/>
      <c r="G47" s="260"/>
      <c r="H47" s="257"/>
      <c r="I47" s="257"/>
      <c r="J47" s="257"/>
    </row>
    <row r="48" spans="1:10" ht="45" customHeight="1" x14ac:dyDescent="0.2">
      <c r="F48" s="259"/>
      <c r="G48" s="260"/>
      <c r="H48" s="257"/>
      <c r="I48" s="257"/>
      <c r="J48" s="257"/>
    </row>
    <row r="49" spans="1:10" ht="11.25" customHeight="1" thickBot="1" x14ac:dyDescent="0.25">
      <c r="F49" s="259"/>
      <c r="G49" s="260"/>
      <c r="H49" s="257"/>
      <c r="I49" s="257"/>
      <c r="J49" s="257"/>
    </row>
    <row r="50" spans="1:10" ht="15.75" x14ac:dyDescent="0.2">
      <c r="F50" s="279" t="s">
        <v>7</v>
      </c>
      <c r="G50" s="280">
        <v>443</v>
      </c>
      <c r="H50" s="281">
        <f>+G50/$G$60</f>
        <v>4.5670103092783503</v>
      </c>
    </row>
    <row r="51" spans="1:10" ht="15.75" x14ac:dyDescent="0.2">
      <c r="F51" s="283" t="s">
        <v>202</v>
      </c>
      <c r="G51" s="284">
        <v>305</v>
      </c>
      <c r="H51" s="281">
        <f>+G51/$G$60</f>
        <v>3.1443298969072164</v>
      </c>
    </row>
    <row r="52" spans="1:10" ht="15.75" x14ac:dyDescent="0.2">
      <c r="F52" s="283" t="s">
        <v>45</v>
      </c>
      <c r="G52" s="284">
        <v>199</v>
      </c>
      <c r="H52" s="281">
        <f>+G52/$G$60</f>
        <v>2.0515463917525771</v>
      </c>
    </row>
    <row r="53" spans="1:10" ht="35.25" customHeight="1" x14ac:dyDescent="0.2">
      <c r="F53" s="283" t="s">
        <v>155</v>
      </c>
      <c r="G53" s="284">
        <v>194</v>
      </c>
      <c r="H53" s="281">
        <f t="shared" ref="H53:H59" si="6">+G53/$G$60</f>
        <v>2</v>
      </c>
    </row>
    <row r="54" spans="1:10" ht="35.25" customHeight="1" x14ac:dyDescent="0.2">
      <c r="F54" s="283" t="s">
        <v>48</v>
      </c>
      <c r="G54" s="284">
        <v>175</v>
      </c>
      <c r="H54" s="281">
        <f t="shared" si="6"/>
        <v>1.8041237113402062</v>
      </c>
    </row>
    <row r="55" spans="1:10" ht="32.25" customHeight="1" x14ac:dyDescent="0.2">
      <c r="F55" s="283" t="s">
        <v>8</v>
      </c>
      <c r="G55" s="284">
        <v>157</v>
      </c>
      <c r="H55" s="281">
        <f t="shared" si="6"/>
        <v>1.6185567010309279</v>
      </c>
    </row>
    <row r="56" spans="1:10" ht="12.75" x14ac:dyDescent="0.2">
      <c r="A56" s="288" t="s">
        <v>32</v>
      </c>
      <c r="F56" s="283" t="s">
        <v>44</v>
      </c>
      <c r="G56" s="284">
        <v>145</v>
      </c>
      <c r="H56" s="281">
        <f t="shared" si="6"/>
        <v>1.4948453608247423</v>
      </c>
    </row>
    <row r="57" spans="1:10" ht="13.5" customHeight="1" x14ac:dyDescent="0.2">
      <c r="F57" s="283" t="s">
        <v>10</v>
      </c>
      <c r="G57" s="284">
        <v>133</v>
      </c>
      <c r="H57" s="281">
        <f t="shared" si="6"/>
        <v>1.3711340206185567</v>
      </c>
    </row>
    <row r="58" spans="1:10" ht="35.25" customHeight="1" x14ac:dyDescent="0.2">
      <c r="F58" s="286" t="s">
        <v>9</v>
      </c>
      <c r="G58" s="287">
        <v>116</v>
      </c>
      <c r="H58" s="281">
        <f t="shared" si="6"/>
        <v>1.1958762886597938</v>
      </c>
    </row>
    <row r="59" spans="1:10" ht="35.25" customHeight="1" x14ac:dyDescent="0.2">
      <c r="A59" s="382"/>
      <c r="F59" s="291" t="s">
        <v>46</v>
      </c>
      <c r="G59" s="287">
        <v>108</v>
      </c>
      <c r="H59" s="281">
        <f t="shared" si="6"/>
        <v>1.1134020618556701</v>
      </c>
    </row>
    <row r="60" spans="1:10" ht="35.25" customHeight="1" x14ac:dyDescent="0.2">
      <c r="F60" s="302" t="s">
        <v>189</v>
      </c>
      <c r="G60" s="289">
        <v>97</v>
      </c>
      <c r="H60" s="281">
        <f>+G60/$G$60</f>
        <v>1</v>
      </c>
    </row>
    <row r="61" spans="1:10" ht="35.25" customHeight="1" x14ac:dyDescent="0.2">
      <c r="F61" s="398" t="s">
        <v>31</v>
      </c>
      <c r="G61" s="347">
        <v>969</v>
      </c>
    </row>
    <row r="62" spans="1:10" ht="35.25" customHeight="1" x14ac:dyDescent="0.2">
      <c r="G62" s="347">
        <f>SUM(G50:G61)</f>
        <v>3041</v>
      </c>
    </row>
    <row r="71" spans="9:10" ht="35.25" customHeight="1" x14ac:dyDescent="0.2">
      <c r="I71" s="258"/>
      <c r="J71" s="258"/>
    </row>
    <row r="72" spans="9:10" ht="35.25" customHeight="1" x14ac:dyDescent="0.2">
      <c r="I72" s="258"/>
      <c r="J72" s="258"/>
    </row>
    <row r="73" spans="9:10" ht="35.25" customHeight="1" x14ac:dyDescent="0.2">
      <c r="I73" s="257"/>
      <c r="J73" s="257"/>
    </row>
    <row r="74" spans="9:10" ht="35.25" customHeight="1" x14ac:dyDescent="0.2">
      <c r="I74" s="257"/>
      <c r="J74" s="257"/>
    </row>
    <row r="75" spans="9:10" ht="35.25" customHeight="1" x14ac:dyDescent="0.2">
      <c r="I75" s="257"/>
      <c r="J75" s="257"/>
    </row>
    <row r="76" spans="9:10" ht="35.25" customHeight="1" x14ac:dyDescent="0.2">
      <c r="I76" s="257"/>
      <c r="J76" s="257"/>
    </row>
    <row r="77" spans="9:10" ht="35.25" customHeight="1" x14ac:dyDescent="0.2">
      <c r="I77" s="257"/>
      <c r="J77" s="257"/>
    </row>
    <row r="78" spans="9:10" ht="35.25" customHeight="1" x14ac:dyDescent="0.2">
      <c r="I78" s="257"/>
      <c r="J78" s="257"/>
    </row>
    <row r="79" spans="9:10" ht="35.25" customHeight="1" x14ac:dyDescent="0.2">
      <c r="I79" s="257"/>
      <c r="J79" s="257"/>
    </row>
    <row r="80" spans="9:10" ht="35.25" customHeight="1" x14ac:dyDescent="0.2">
      <c r="I80" s="257"/>
      <c r="J80" s="257"/>
    </row>
    <row r="81" spans="9:10" ht="35.25" customHeight="1" x14ac:dyDescent="0.2">
      <c r="I81" s="257"/>
      <c r="J81" s="257"/>
    </row>
    <row r="82" spans="9:10" ht="35.25" customHeight="1" x14ac:dyDescent="0.2">
      <c r="I82" s="257"/>
      <c r="J82" s="257"/>
    </row>
    <row r="83" spans="9:10" ht="35.25" customHeight="1" x14ac:dyDescent="0.2">
      <c r="I83" s="257"/>
      <c r="J83" s="257"/>
    </row>
    <row r="84" spans="9:10" ht="35.25" customHeight="1" x14ac:dyDescent="0.2">
      <c r="I84" s="257"/>
      <c r="J84" s="257"/>
    </row>
    <row r="85" spans="9:10" ht="35.25" customHeight="1" x14ac:dyDescent="0.2">
      <c r="I85" s="257"/>
      <c r="J85" s="257"/>
    </row>
    <row r="86" spans="9:10" ht="35.25" customHeight="1" x14ac:dyDescent="0.2">
      <c r="I86" s="257"/>
      <c r="J86" s="257"/>
    </row>
    <row r="87" spans="9:10" ht="35.25" customHeight="1" x14ac:dyDescent="0.2">
      <c r="I87" s="257"/>
      <c r="J87" s="257"/>
    </row>
    <row r="88" spans="9:10" ht="35.25" customHeight="1" x14ac:dyDescent="0.2">
      <c r="I88" s="257"/>
      <c r="J88" s="257"/>
    </row>
    <row r="89" spans="9:10" ht="35.25" customHeight="1" x14ac:dyDescent="0.2">
      <c r="I89" s="257"/>
      <c r="J89" s="257"/>
    </row>
    <row r="90" spans="9:10" ht="35.25" customHeight="1" x14ac:dyDescent="0.2">
      <c r="I90" s="257"/>
      <c r="J90" s="257"/>
    </row>
    <row r="91" spans="9:10" ht="35.25" customHeight="1" x14ac:dyDescent="0.2">
      <c r="I91" s="257"/>
      <c r="J91" s="257"/>
    </row>
    <row r="92" spans="9:10" ht="35.25" customHeight="1" x14ac:dyDescent="0.2">
      <c r="I92" s="257"/>
      <c r="J92" s="257"/>
    </row>
    <row r="93" spans="9:10" ht="35.25" customHeight="1" x14ac:dyDescent="0.2">
      <c r="I93" s="257"/>
      <c r="J93" s="257"/>
    </row>
    <row r="94" spans="9:10" ht="35.25" customHeight="1" x14ac:dyDescent="0.2">
      <c r="I94" s="257"/>
      <c r="J94" s="257"/>
    </row>
    <row r="95" spans="9:10" ht="35.25" customHeight="1" x14ac:dyDescent="0.2">
      <c r="I95" s="257"/>
      <c r="J95" s="257"/>
    </row>
    <row r="96" spans="9:10" ht="35.25" customHeight="1" x14ac:dyDescent="0.2">
      <c r="I96" s="257"/>
      <c r="J96" s="257"/>
    </row>
    <row r="97" spans="9:10" ht="35.25" customHeight="1" x14ac:dyDescent="0.2">
      <c r="I97" s="257"/>
      <c r="J97" s="257"/>
    </row>
    <row r="98" spans="9:10" ht="35.25" customHeight="1" x14ac:dyDescent="0.2">
      <c r="I98" s="257"/>
      <c r="J98" s="257"/>
    </row>
    <row r="99" spans="9:10" ht="35.25" customHeight="1" x14ac:dyDescent="0.2">
      <c r="I99" s="257"/>
      <c r="J99" s="257"/>
    </row>
    <row r="100" spans="9:10" ht="35.25" customHeight="1" x14ac:dyDescent="0.2">
      <c r="I100" s="257"/>
      <c r="J100" s="257"/>
    </row>
    <row r="101" spans="9:10" ht="35.25" customHeight="1" x14ac:dyDescent="0.2">
      <c r="I101" s="257"/>
      <c r="J101" s="257"/>
    </row>
    <row r="102" spans="9:10" ht="35.25" customHeight="1" x14ac:dyDescent="0.2">
      <c r="I102" s="257"/>
      <c r="J102" s="257"/>
    </row>
    <row r="103" spans="9:10" ht="35.25" customHeight="1" x14ac:dyDescent="0.2">
      <c r="I103" s="257"/>
      <c r="J103" s="257"/>
    </row>
    <row r="104" spans="9:10" ht="35.25" customHeight="1" x14ac:dyDescent="0.2">
      <c r="I104" s="257"/>
      <c r="J104" s="257"/>
    </row>
    <row r="105" spans="9:10" ht="35.25" customHeight="1" x14ac:dyDescent="0.2">
      <c r="I105" s="257"/>
      <c r="J105" s="257"/>
    </row>
    <row r="106" spans="9:10" ht="35.25" customHeight="1" x14ac:dyDescent="0.2">
      <c r="I106" s="257"/>
      <c r="J106" s="257"/>
    </row>
    <row r="107" spans="9:10" ht="35.25" customHeight="1" x14ac:dyDescent="0.2">
      <c r="I107" s="257"/>
      <c r="J107" s="257"/>
    </row>
    <row r="108" spans="9:10" ht="35.25" customHeight="1" x14ac:dyDescent="0.2">
      <c r="I108" s="257"/>
      <c r="J108" s="257"/>
    </row>
  </sheetData>
  <sortState ref="F2:G38">
    <sortCondition descending="1" ref="G2:G38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467" t="s">
        <v>38</v>
      </c>
      <c r="B1" s="467"/>
      <c r="C1" s="467"/>
      <c r="D1" s="467"/>
    </row>
    <row r="2" spans="1:7" ht="15" x14ac:dyDescent="0.2">
      <c r="A2" s="18" t="s">
        <v>121</v>
      </c>
      <c r="B2" s="19"/>
      <c r="C2" s="19"/>
      <c r="D2" s="19"/>
    </row>
    <row r="3" spans="1:7" s="2" customFormat="1" ht="24" customHeight="1" x14ac:dyDescent="0.2">
      <c r="A3" s="468" t="s">
        <v>164</v>
      </c>
      <c r="B3" s="468"/>
      <c r="C3" s="468"/>
      <c r="D3" s="468"/>
      <c r="G3" s="6"/>
    </row>
    <row r="4" spans="1:7" s="2" customFormat="1" ht="15.75" x14ac:dyDescent="0.2">
      <c r="A4" s="476" t="s">
        <v>204</v>
      </c>
      <c r="B4" s="468"/>
      <c r="C4" s="468"/>
      <c r="D4" s="468"/>
      <c r="F4" s="9"/>
    </row>
    <row r="5" spans="1:7" s="2" customFormat="1" ht="13.5" customHeight="1" thickBot="1" x14ac:dyDescent="0.25">
      <c r="A5" s="469"/>
      <c r="B5" s="470"/>
      <c r="C5" s="470"/>
      <c r="D5" s="470"/>
      <c r="F5" s="9"/>
    </row>
    <row r="6" spans="1:7" s="2" customFormat="1" ht="16.5" thickBot="1" x14ac:dyDescent="0.25">
      <c r="A6" s="471" t="s">
        <v>163</v>
      </c>
      <c r="B6" s="473" t="s">
        <v>119</v>
      </c>
      <c r="C6" s="474"/>
      <c r="D6" s="471" t="s">
        <v>0</v>
      </c>
      <c r="F6" s="9"/>
    </row>
    <row r="7" spans="1:7" s="2" customFormat="1" ht="16.5" thickBot="1" x14ac:dyDescent="0.25">
      <c r="A7" s="472"/>
      <c r="B7" s="27" t="s">
        <v>117</v>
      </c>
      <c r="C7" s="27" t="s">
        <v>118</v>
      </c>
      <c r="D7" s="475"/>
      <c r="F7" s="9"/>
    </row>
    <row r="8" spans="1:7" s="9" customFormat="1" ht="9.75" customHeight="1" x14ac:dyDescent="0.2">
      <c r="A8" s="28" t="s">
        <v>134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">
      <c r="A10" s="21" t="s">
        <v>135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">
      <c r="A11" s="22" t="s">
        <v>205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">
      <c r="A12" s="21" t="s">
        <v>187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">
      <c r="A13" s="22" t="s">
        <v>142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">
      <c r="A15" s="22" t="s">
        <v>46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">
      <c r="A16" s="21" t="s">
        <v>169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">
      <c r="A17" s="22" t="s">
        <v>170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">
      <c r="A18" s="21" t="s">
        <v>136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">
      <c r="A19" s="22" t="s">
        <v>137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">
      <c r="A21" s="22" t="s">
        <v>138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">
      <c r="A22" s="21" t="s">
        <v>189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">
      <c r="A23" s="22" t="s">
        <v>188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">
      <c r="A24" s="21" t="s">
        <v>45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">
      <c r="A25" s="22" t="s">
        <v>143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">
      <c r="A26" s="21" t="s">
        <v>144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">
      <c r="A27" s="22" t="s">
        <v>139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">
      <c r="A28" s="21" t="s">
        <v>140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">
      <c r="A29" s="22" t="s">
        <v>141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">
      <c r="A30" s="21" t="s">
        <v>202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">
      <c r="A31" s="22" t="s">
        <v>47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">
      <c r="A32" s="21" t="s">
        <v>206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">
      <c r="A33" s="22" t="s">
        <v>207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">
      <c r="A34" s="21" t="s">
        <v>203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">
      <c r="A36" s="21" t="s">
        <v>153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">
      <c r="A37" s="22" t="s">
        <v>194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">
      <c r="A38" s="21" t="s">
        <v>154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">
      <c r="A39" s="22" t="s">
        <v>155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">
      <c r="A41" s="22" t="s">
        <v>208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">
      <c r="A43" s="22" t="s">
        <v>190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">
      <c r="A44" s="21" t="s">
        <v>48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25">
      <c r="A45" s="22" t="s">
        <v>159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25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5" thickBot="1" x14ac:dyDescent="0.25">
      <c r="A47" s="20" t="s">
        <v>184</v>
      </c>
    </row>
    <row r="48" spans="1:8" ht="11.25" customHeight="1" x14ac:dyDescent="0.2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">
      <c r="A49" s="466" t="s">
        <v>210</v>
      </c>
      <c r="B49" s="466"/>
      <c r="C49" s="466"/>
      <c r="D49" s="466"/>
      <c r="F49" s="14" t="s">
        <v>202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">
      <c r="F50" s="14" t="s">
        <v>155</v>
      </c>
      <c r="G50" s="12">
        <v>64</v>
      </c>
      <c r="H50" s="11">
        <f t="shared" si="1"/>
        <v>7.5650118203309691E-2</v>
      </c>
    </row>
    <row r="51" spans="1:8" ht="15" x14ac:dyDescent="0.2">
      <c r="F51" s="14" t="s">
        <v>44</v>
      </c>
      <c r="G51" s="12">
        <v>43</v>
      </c>
      <c r="H51" s="11">
        <f t="shared" si="1"/>
        <v>5.0827423167848697E-2</v>
      </c>
    </row>
    <row r="52" spans="1:8" ht="15" x14ac:dyDescent="0.2">
      <c r="F52" s="14" t="s">
        <v>45</v>
      </c>
      <c r="G52" s="12">
        <v>52</v>
      </c>
      <c r="H52" s="11">
        <f t="shared" si="1"/>
        <v>6.1465721040189124E-2</v>
      </c>
    </row>
    <row r="53" spans="1:8" ht="15" x14ac:dyDescent="0.2">
      <c r="F53" s="14" t="s">
        <v>48</v>
      </c>
      <c r="G53" s="12">
        <v>32</v>
      </c>
      <c r="H53" s="11">
        <f t="shared" si="1"/>
        <v>3.7825059101654845E-2</v>
      </c>
    </row>
    <row r="54" spans="1:8" ht="35.25" customHeight="1" x14ac:dyDescent="0.2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">
      <c r="A57" s="7" t="s">
        <v>32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  <row r="69" spans="9:10" ht="35.25" customHeight="1" x14ac:dyDescent="0.2">
      <c r="I69" s="9"/>
      <c r="J69" s="9"/>
    </row>
    <row r="70" spans="9:10" ht="35.25" customHeight="1" x14ac:dyDescent="0.2">
      <c r="I70" s="9"/>
      <c r="J70" s="9"/>
    </row>
    <row r="71" spans="9:10" ht="35.25" customHeight="1" x14ac:dyDescent="0.2">
      <c r="I71" s="9"/>
      <c r="J71" s="9"/>
    </row>
    <row r="72" spans="9:10" ht="35.25" customHeight="1" x14ac:dyDescent="0.2">
      <c r="I72" s="9"/>
      <c r="J72" s="9"/>
    </row>
    <row r="73" spans="9:10" ht="35.25" customHeight="1" x14ac:dyDescent="0.2">
      <c r="I73" s="9"/>
      <c r="J73" s="9"/>
    </row>
    <row r="74" spans="9:10" ht="35.25" customHeight="1" x14ac:dyDescent="0.2">
      <c r="I74" s="9"/>
      <c r="J74" s="9"/>
    </row>
    <row r="75" spans="9:10" ht="35.25" customHeight="1" x14ac:dyDescent="0.2">
      <c r="I75" s="9"/>
      <c r="J75" s="9"/>
    </row>
    <row r="76" spans="9:10" ht="35.25" customHeight="1" x14ac:dyDescent="0.2">
      <c r="I76" s="9"/>
      <c r="J76" s="9"/>
    </row>
    <row r="77" spans="9:10" ht="35.25" customHeight="1" x14ac:dyDescent="0.2">
      <c r="I77" s="9"/>
      <c r="J77" s="9"/>
    </row>
    <row r="78" spans="9:10" ht="35.25" customHeight="1" x14ac:dyDescent="0.2">
      <c r="I78" s="9"/>
      <c r="J78" s="9"/>
    </row>
    <row r="79" spans="9:10" ht="35.25" customHeight="1" x14ac:dyDescent="0.2">
      <c r="I79" s="9"/>
      <c r="J79" s="9"/>
    </row>
    <row r="80" spans="9:10" ht="35.25" customHeight="1" x14ac:dyDescent="0.2">
      <c r="I80" s="9"/>
      <c r="J80" s="9"/>
    </row>
    <row r="81" spans="9:10" ht="35.25" customHeight="1" x14ac:dyDescent="0.2">
      <c r="I81" s="9"/>
      <c r="J81" s="9"/>
    </row>
    <row r="82" spans="9:10" ht="35.25" customHeight="1" x14ac:dyDescent="0.2">
      <c r="I82" s="9"/>
      <c r="J82" s="9"/>
    </row>
    <row r="83" spans="9:10" ht="35.25" customHeight="1" x14ac:dyDescent="0.2">
      <c r="I83" s="9"/>
      <c r="J83" s="9"/>
    </row>
    <row r="84" spans="9:10" ht="35.25" customHeight="1" x14ac:dyDescent="0.2">
      <c r="I84" s="9"/>
      <c r="J84" s="9"/>
    </row>
    <row r="85" spans="9:10" ht="35.25" customHeight="1" x14ac:dyDescent="0.2">
      <c r="I85" s="9"/>
      <c r="J85" s="9"/>
    </row>
    <row r="86" spans="9:10" ht="35.25" customHeight="1" x14ac:dyDescent="0.2">
      <c r="I86" s="9"/>
      <c r="J86" s="9"/>
    </row>
    <row r="87" spans="9:10" ht="35.25" customHeight="1" x14ac:dyDescent="0.2">
      <c r="I87" s="9"/>
      <c r="J87" s="9"/>
    </row>
    <row r="88" spans="9:10" ht="35.25" customHeight="1" x14ac:dyDescent="0.2">
      <c r="I88" s="9"/>
      <c r="J88" s="9"/>
    </row>
    <row r="89" spans="9:10" ht="35.25" customHeight="1" x14ac:dyDescent="0.2">
      <c r="I89" s="9"/>
      <c r="J89" s="9"/>
    </row>
    <row r="90" spans="9:10" ht="35.25" customHeight="1" x14ac:dyDescent="0.2">
      <c r="I90" s="9"/>
      <c r="J90" s="9"/>
    </row>
    <row r="91" spans="9:10" ht="35.25" customHeight="1" x14ac:dyDescent="0.2">
      <c r="I91" s="9"/>
      <c r="J91" s="9"/>
    </row>
    <row r="92" spans="9:10" ht="35.25" customHeight="1" x14ac:dyDescent="0.2">
      <c r="I92" s="9"/>
      <c r="J92" s="9"/>
    </row>
    <row r="93" spans="9:10" ht="35.25" customHeight="1" x14ac:dyDescent="0.2">
      <c r="I93" s="9"/>
      <c r="J93" s="9"/>
    </row>
    <row r="94" spans="9:10" ht="35.25" customHeight="1" x14ac:dyDescent="0.2">
      <c r="I94" s="9"/>
      <c r="J94" s="9"/>
    </row>
    <row r="95" spans="9:10" ht="35.25" customHeight="1" x14ac:dyDescent="0.2">
      <c r="I95" s="9"/>
      <c r="J95" s="9"/>
    </row>
    <row r="96" spans="9:10" ht="35.25" customHeight="1" x14ac:dyDescent="0.2">
      <c r="I96" s="9"/>
      <c r="J96" s="9"/>
    </row>
    <row r="97" spans="9:10" ht="35.25" customHeight="1" x14ac:dyDescent="0.2">
      <c r="I97" s="9"/>
      <c r="J97" s="9"/>
    </row>
    <row r="98" spans="9:10" ht="35.25" customHeight="1" x14ac:dyDescent="0.2">
      <c r="I98" s="9"/>
      <c r="J98" s="9"/>
    </row>
    <row r="99" spans="9:10" ht="35.25" customHeight="1" x14ac:dyDescent="0.2">
      <c r="I99" s="9"/>
      <c r="J99" s="9"/>
    </row>
    <row r="100" spans="9:10" ht="35.25" customHeight="1" x14ac:dyDescent="0.2">
      <c r="I100" s="9"/>
      <c r="J100" s="9"/>
    </row>
    <row r="101" spans="9:10" ht="35.25" customHeight="1" x14ac:dyDescent="0.2">
      <c r="I101" s="9"/>
      <c r="J101" s="9"/>
    </row>
    <row r="102" spans="9:10" ht="35.25" customHeight="1" x14ac:dyDescent="0.2">
      <c r="I102" s="9"/>
      <c r="J102" s="9"/>
    </row>
    <row r="103" spans="9:10" ht="35.25" customHeight="1" x14ac:dyDescent="0.2">
      <c r="I103" s="9"/>
      <c r="J103" s="9"/>
    </row>
    <row r="104" spans="9:10" ht="35.25" customHeight="1" x14ac:dyDescent="0.2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01"/>
  <sheetViews>
    <sheetView showGridLines="0" view="pageBreakPreview" zoomScale="130" zoomScaleNormal="130" zoomScaleSheetLayoutView="130" workbookViewId="0">
      <selection activeCell="J18" sqref="J18"/>
    </sheetView>
  </sheetViews>
  <sheetFormatPr baseColWidth="10" defaultColWidth="11.42578125" defaultRowHeight="15.75" x14ac:dyDescent="0.2"/>
  <cols>
    <col min="1" max="1" width="48.5703125" style="71" customWidth="1"/>
    <col min="2" max="3" width="16.140625" style="69" customWidth="1"/>
    <col min="4" max="4" width="9.42578125" style="69" customWidth="1"/>
    <col min="5" max="5" width="11.42578125" style="69"/>
    <col min="6" max="6" width="17.85546875" style="69" customWidth="1"/>
    <col min="7" max="7" width="32.5703125" style="69" customWidth="1"/>
    <col min="8" max="16384" width="11.42578125" style="69"/>
  </cols>
  <sheetData>
    <row r="1" spans="1:4" s="70" customFormat="1" x14ac:dyDescent="0.2">
      <c r="A1" s="456" t="s">
        <v>247</v>
      </c>
      <c r="B1" s="456"/>
      <c r="C1" s="456"/>
      <c r="D1" s="456"/>
    </row>
    <row r="2" spans="1:4" ht="15" x14ac:dyDescent="0.2">
      <c r="A2" s="147" t="s">
        <v>121</v>
      </c>
      <c r="B2" s="68"/>
      <c r="C2" s="68"/>
      <c r="D2" s="68"/>
    </row>
    <row r="3" spans="1:4" s="70" customFormat="1" ht="31.5" customHeight="1" x14ac:dyDescent="0.2">
      <c r="A3" s="478" t="s">
        <v>200</v>
      </c>
      <c r="B3" s="478"/>
      <c r="C3" s="478"/>
      <c r="D3" s="478"/>
    </row>
    <row r="4" spans="1:4" s="70" customFormat="1" x14ac:dyDescent="0.2">
      <c r="A4" s="481" t="s">
        <v>299</v>
      </c>
      <c r="B4" s="478"/>
      <c r="C4" s="478"/>
      <c r="D4" s="478"/>
    </row>
    <row r="5" spans="1:4" s="70" customFormat="1" ht="7.5" customHeight="1" thickBot="1" x14ac:dyDescent="0.25">
      <c r="A5" s="479"/>
      <c r="B5" s="480"/>
      <c r="C5" s="480"/>
      <c r="D5" s="480"/>
    </row>
    <row r="6" spans="1:4" s="70" customFormat="1" ht="18.75" customHeight="1" thickBot="1" x14ac:dyDescent="0.25">
      <c r="A6" s="421" t="s">
        <v>39</v>
      </c>
      <c r="B6" s="408" t="s">
        <v>119</v>
      </c>
      <c r="C6" s="409"/>
      <c r="D6" s="421" t="s">
        <v>0</v>
      </c>
    </row>
    <row r="7" spans="1:4" s="70" customFormat="1" ht="18.75" customHeight="1" thickBot="1" x14ac:dyDescent="0.25">
      <c r="A7" s="426"/>
      <c r="B7" s="234" t="s">
        <v>117</v>
      </c>
      <c r="C7" s="234" t="s">
        <v>118</v>
      </c>
      <c r="D7" s="426"/>
    </row>
    <row r="8" spans="1:4" ht="10.5" customHeight="1" x14ac:dyDescent="0.2">
      <c r="A8" s="148" t="s">
        <v>43</v>
      </c>
      <c r="B8" s="39">
        <v>10</v>
      </c>
      <c r="C8" s="40">
        <v>0</v>
      </c>
      <c r="D8" s="186">
        <f t="shared" ref="D8:D27" si="0">SUM(B8:C8)</f>
        <v>10</v>
      </c>
    </row>
    <row r="9" spans="1:4" ht="10.5" customHeight="1" x14ac:dyDescent="0.2">
      <c r="A9" s="42" t="s">
        <v>294</v>
      </c>
      <c r="B9" s="43">
        <v>4</v>
      </c>
      <c r="C9" s="44">
        <v>0</v>
      </c>
      <c r="D9" s="187">
        <f t="shared" si="0"/>
        <v>4</v>
      </c>
    </row>
    <row r="10" spans="1:4" ht="10.5" customHeight="1" x14ac:dyDescent="0.2">
      <c r="A10" s="74" t="s">
        <v>27</v>
      </c>
      <c r="B10" s="47">
        <v>660</v>
      </c>
      <c r="C10" s="48">
        <v>164</v>
      </c>
      <c r="D10" s="188">
        <f t="shared" si="0"/>
        <v>824</v>
      </c>
    </row>
    <row r="11" spans="1:4" ht="10.5" customHeight="1" x14ac:dyDescent="0.2">
      <c r="A11" s="42" t="s">
        <v>29</v>
      </c>
      <c r="B11" s="43">
        <v>192</v>
      </c>
      <c r="C11" s="44">
        <v>5</v>
      </c>
      <c r="D11" s="187">
        <f t="shared" ref="D11:D14" si="1">SUM(B11:C11)</f>
        <v>197</v>
      </c>
    </row>
    <row r="12" spans="1:4" ht="10.5" customHeight="1" x14ac:dyDescent="0.2">
      <c r="A12" s="74" t="s">
        <v>295</v>
      </c>
      <c r="B12" s="47">
        <v>3</v>
      </c>
      <c r="C12" s="48">
        <v>0</v>
      </c>
      <c r="D12" s="188">
        <f t="shared" si="1"/>
        <v>3</v>
      </c>
    </row>
    <row r="13" spans="1:4" ht="10.5" customHeight="1" x14ac:dyDescent="0.2">
      <c r="A13" s="42" t="s">
        <v>296</v>
      </c>
      <c r="B13" s="43">
        <v>2</v>
      </c>
      <c r="C13" s="44">
        <v>1</v>
      </c>
      <c r="D13" s="187">
        <f t="shared" si="1"/>
        <v>3</v>
      </c>
    </row>
    <row r="14" spans="1:4" ht="10.5" customHeight="1" x14ac:dyDescent="0.2">
      <c r="A14" s="74" t="s">
        <v>288</v>
      </c>
      <c r="B14" s="47">
        <v>2</v>
      </c>
      <c r="C14" s="48">
        <v>0</v>
      </c>
      <c r="D14" s="188">
        <f t="shared" si="1"/>
        <v>2</v>
      </c>
    </row>
    <row r="15" spans="1:4" ht="10.5" customHeight="1" x14ac:dyDescent="0.2">
      <c r="A15" s="42" t="s">
        <v>36</v>
      </c>
      <c r="B15" s="43">
        <v>9</v>
      </c>
      <c r="C15" s="44">
        <v>1</v>
      </c>
      <c r="D15" s="187">
        <f>SUM(B15:C15)</f>
        <v>10</v>
      </c>
    </row>
    <row r="16" spans="1:4" ht="10.5" customHeight="1" x14ac:dyDescent="0.2">
      <c r="A16" s="74" t="s">
        <v>28</v>
      </c>
      <c r="B16" s="47">
        <v>117</v>
      </c>
      <c r="C16" s="48">
        <v>13</v>
      </c>
      <c r="D16" s="188">
        <f t="shared" ref="D16:D18" si="2">SUM(B16:C16)</f>
        <v>130</v>
      </c>
    </row>
    <row r="17" spans="1:9" ht="10.5" customHeight="1" x14ac:dyDescent="0.2">
      <c r="A17" s="42" t="s">
        <v>297</v>
      </c>
      <c r="B17" s="43">
        <v>1</v>
      </c>
      <c r="C17" s="44">
        <v>0</v>
      </c>
      <c r="D17" s="187">
        <f t="shared" si="2"/>
        <v>1</v>
      </c>
    </row>
    <row r="18" spans="1:9" ht="10.5" customHeight="1" x14ac:dyDescent="0.2">
      <c r="A18" s="74" t="s">
        <v>283</v>
      </c>
      <c r="B18" s="47">
        <v>1</v>
      </c>
      <c r="C18" s="48">
        <v>0</v>
      </c>
      <c r="D18" s="188">
        <f t="shared" si="2"/>
        <v>1</v>
      </c>
    </row>
    <row r="19" spans="1:9" ht="10.5" customHeight="1" x14ac:dyDescent="0.2">
      <c r="A19" s="42" t="s">
        <v>42</v>
      </c>
      <c r="B19" s="43">
        <v>17</v>
      </c>
      <c r="C19" s="44">
        <v>4</v>
      </c>
      <c r="D19" s="187">
        <f t="shared" ref="D19" si="3">SUM(B19:C19)</f>
        <v>21</v>
      </c>
    </row>
    <row r="20" spans="1:9" ht="10.5" customHeight="1" x14ac:dyDescent="0.2">
      <c r="A20" s="74" t="s">
        <v>298</v>
      </c>
      <c r="B20" s="47">
        <v>114</v>
      </c>
      <c r="C20" s="48">
        <v>11</v>
      </c>
      <c r="D20" s="188">
        <f t="shared" ref="D20:D21" si="4">SUM(B20:C20)</f>
        <v>125</v>
      </c>
    </row>
    <row r="21" spans="1:9" ht="10.5" customHeight="1" x14ac:dyDescent="0.2">
      <c r="A21" s="42" t="s">
        <v>11</v>
      </c>
      <c r="B21" s="43">
        <v>245</v>
      </c>
      <c r="C21" s="44">
        <v>40</v>
      </c>
      <c r="D21" s="187">
        <f t="shared" si="4"/>
        <v>285</v>
      </c>
    </row>
    <row r="22" spans="1:9" ht="10.5" customHeight="1" x14ac:dyDescent="0.2">
      <c r="A22" s="74" t="s">
        <v>14</v>
      </c>
      <c r="B22" s="47">
        <v>48</v>
      </c>
      <c r="C22" s="48">
        <v>15</v>
      </c>
      <c r="D22" s="188">
        <f t="shared" ref="D22" si="5">SUM(B22:C22)</f>
        <v>63</v>
      </c>
    </row>
    <row r="23" spans="1:9" ht="10.5" customHeight="1" x14ac:dyDescent="0.2">
      <c r="A23" s="42" t="s">
        <v>314</v>
      </c>
      <c r="B23" s="43">
        <v>10</v>
      </c>
      <c r="C23" s="44">
        <v>2</v>
      </c>
      <c r="D23" s="187">
        <f t="shared" si="0"/>
        <v>12</v>
      </c>
    </row>
    <row r="24" spans="1:9" ht="10.5" customHeight="1" x14ac:dyDescent="0.2">
      <c r="A24" s="74" t="s">
        <v>145</v>
      </c>
      <c r="B24" s="47">
        <v>26</v>
      </c>
      <c r="C24" s="48">
        <v>1</v>
      </c>
      <c r="D24" s="188">
        <f t="shared" ref="D24:D25" si="6">SUM(B24:C24)</f>
        <v>27</v>
      </c>
    </row>
    <row r="25" spans="1:9" ht="10.5" customHeight="1" x14ac:dyDescent="0.2">
      <c r="A25" s="42" t="s">
        <v>13</v>
      </c>
      <c r="B25" s="43">
        <v>83</v>
      </c>
      <c r="C25" s="44">
        <v>17</v>
      </c>
      <c r="D25" s="187">
        <f t="shared" si="6"/>
        <v>100</v>
      </c>
    </row>
    <row r="26" spans="1:9" ht="10.5" customHeight="1" x14ac:dyDescent="0.2">
      <c r="A26" s="74" t="s">
        <v>236</v>
      </c>
      <c r="B26" s="47">
        <v>229</v>
      </c>
      <c r="C26" s="48">
        <v>57</v>
      </c>
      <c r="D26" s="188">
        <f t="shared" si="0"/>
        <v>286</v>
      </c>
    </row>
    <row r="27" spans="1:9" ht="10.5" customHeight="1" x14ac:dyDescent="0.2">
      <c r="A27" s="42" t="s">
        <v>12</v>
      </c>
      <c r="B27" s="43">
        <v>105</v>
      </c>
      <c r="C27" s="44">
        <v>28</v>
      </c>
      <c r="D27" s="187">
        <f t="shared" si="0"/>
        <v>133</v>
      </c>
    </row>
    <row r="28" spans="1:9" ht="10.5" customHeight="1" thickBot="1" x14ac:dyDescent="0.25">
      <c r="A28" s="74" t="s">
        <v>1</v>
      </c>
      <c r="B28" s="47">
        <v>700</v>
      </c>
      <c r="C28" s="48">
        <v>104</v>
      </c>
      <c r="D28" s="188">
        <f t="shared" ref="D28" si="7">SUM(B28:C28)</f>
        <v>804</v>
      </c>
    </row>
    <row r="29" spans="1:9" ht="18" customHeight="1" thickBot="1" x14ac:dyDescent="0.25">
      <c r="A29" s="235" t="s">
        <v>0</v>
      </c>
      <c r="B29" s="223">
        <f>SUM(B8:B28)</f>
        <v>2578</v>
      </c>
      <c r="C29" s="222">
        <f>SUM(C8:C28)</f>
        <v>463</v>
      </c>
      <c r="D29" s="210">
        <f>SUM(D8:D28)</f>
        <v>3041</v>
      </c>
    </row>
    <row r="30" spans="1:9" ht="18" customHeight="1" x14ac:dyDescent="0.2">
      <c r="A30" s="150" t="s">
        <v>184</v>
      </c>
      <c r="B30" s="151"/>
      <c r="C30" s="151"/>
      <c r="D30" s="151"/>
    </row>
    <row r="31" spans="1:9" ht="34.5" customHeight="1" x14ac:dyDescent="0.2">
      <c r="G31" s="70" t="s">
        <v>215</v>
      </c>
      <c r="H31" s="70" t="s">
        <v>216</v>
      </c>
      <c r="I31" s="70"/>
    </row>
    <row r="32" spans="1:9" ht="33" customHeight="1" x14ac:dyDescent="0.2">
      <c r="F32" s="70"/>
      <c r="G32" s="152" t="s">
        <v>27</v>
      </c>
      <c r="H32" s="355">
        <v>824</v>
      </c>
      <c r="I32" s="70"/>
    </row>
    <row r="33" spans="6:9" ht="16.5" customHeight="1" x14ac:dyDescent="0.2">
      <c r="G33" s="153" t="s">
        <v>236</v>
      </c>
      <c r="H33" s="394">
        <v>286</v>
      </c>
    </row>
    <row r="34" spans="6:9" ht="18" customHeight="1" x14ac:dyDescent="0.2">
      <c r="F34" s="70"/>
      <c r="G34" s="153" t="s">
        <v>11</v>
      </c>
      <c r="H34" s="394">
        <v>285</v>
      </c>
      <c r="I34" s="70"/>
    </row>
    <row r="35" spans="6:9" ht="18" customHeight="1" x14ac:dyDescent="0.2">
      <c r="F35" s="70"/>
      <c r="G35" s="153" t="s">
        <v>29</v>
      </c>
      <c r="H35" s="396">
        <v>197</v>
      </c>
      <c r="I35" s="70"/>
    </row>
    <row r="36" spans="6:9" ht="18" customHeight="1" x14ac:dyDescent="0.2">
      <c r="F36" s="70"/>
      <c r="G36" s="153" t="s">
        <v>12</v>
      </c>
      <c r="H36" s="394">
        <v>133</v>
      </c>
      <c r="I36" s="70"/>
    </row>
    <row r="37" spans="6:9" ht="18" customHeight="1" x14ac:dyDescent="0.2">
      <c r="F37" s="70"/>
      <c r="G37" s="152" t="s">
        <v>28</v>
      </c>
      <c r="H37" s="394">
        <v>130</v>
      </c>
      <c r="I37" s="70"/>
    </row>
    <row r="38" spans="6:9" ht="18" customHeight="1" x14ac:dyDescent="0.2">
      <c r="F38" s="70"/>
      <c r="G38" s="152" t="s">
        <v>298</v>
      </c>
      <c r="H38" s="394">
        <v>125</v>
      </c>
      <c r="I38" s="70"/>
    </row>
    <row r="39" spans="6:9" ht="18" customHeight="1" x14ac:dyDescent="0.2">
      <c r="G39" s="153" t="s">
        <v>13</v>
      </c>
      <c r="H39" s="119">
        <v>100</v>
      </c>
    </row>
    <row r="40" spans="6:9" ht="18" customHeight="1" x14ac:dyDescent="0.2">
      <c r="G40" s="153" t="s">
        <v>14</v>
      </c>
      <c r="H40" s="119">
        <v>63</v>
      </c>
    </row>
    <row r="41" spans="6:9" ht="18" customHeight="1" x14ac:dyDescent="0.2">
      <c r="G41" s="152" t="s">
        <v>145</v>
      </c>
      <c r="H41" s="154">
        <v>27</v>
      </c>
    </row>
    <row r="42" spans="6:9" ht="18" customHeight="1" x14ac:dyDescent="0.2">
      <c r="G42" s="152" t="s">
        <v>42</v>
      </c>
      <c r="H42" s="355">
        <v>21</v>
      </c>
    </row>
    <row r="43" spans="6:9" ht="18" customHeight="1" x14ac:dyDescent="0.2">
      <c r="G43" s="152" t="s">
        <v>314</v>
      </c>
      <c r="H43" s="154">
        <v>12</v>
      </c>
    </row>
    <row r="44" spans="6:9" ht="18" customHeight="1" x14ac:dyDescent="0.2">
      <c r="G44" s="153" t="s">
        <v>43</v>
      </c>
      <c r="H44" s="119">
        <v>10</v>
      </c>
    </row>
    <row r="45" spans="6:9" ht="18" customHeight="1" x14ac:dyDescent="0.2">
      <c r="G45" s="152" t="s">
        <v>36</v>
      </c>
      <c r="H45" s="154">
        <v>10</v>
      </c>
    </row>
    <row r="46" spans="6:9" x14ac:dyDescent="0.2">
      <c r="G46" s="155" t="s">
        <v>294</v>
      </c>
      <c r="H46" s="119">
        <v>4</v>
      </c>
    </row>
    <row r="47" spans="6:9" ht="24" x14ac:dyDescent="0.2">
      <c r="G47" s="155" t="s">
        <v>295</v>
      </c>
      <c r="H47" s="154">
        <v>3</v>
      </c>
    </row>
    <row r="48" spans="6:9" x14ac:dyDescent="0.2">
      <c r="G48" s="155" t="s">
        <v>296</v>
      </c>
      <c r="H48" s="154">
        <v>3</v>
      </c>
    </row>
    <row r="49" spans="1:8" ht="12.75" x14ac:dyDescent="0.2">
      <c r="A49" s="477" t="s">
        <v>32</v>
      </c>
      <c r="B49" s="477"/>
      <c r="C49" s="477"/>
      <c r="D49" s="477"/>
      <c r="G49" s="156" t="s">
        <v>288</v>
      </c>
      <c r="H49" s="156">
        <v>2</v>
      </c>
    </row>
    <row r="50" spans="1:8" ht="22.5" customHeight="1" x14ac:dyDescent="0.2">
      <c r="A50" s="57"/>
      <c r="G50" s="156" t="s">
        <v>297</v>
      </c>
      <c r="H50" s="156">
        <v>1</v>
      </c>
    </row>
    <row r="51" spans="1:8" ht="14.25" customHeight="1" x14ac:dyDescent="0.2">
      <c r="G51" s="156" t="s">
        <v>283</v>
      </c>
      <c r="H51" s="156">
        <v>1</v>
      </c>
    </row>
    <row r="52" spans="1:8" x14ac:dyDescent="0.2">
      <c r="G52" s="69" t="s">
        <v>1</v>
      </c>
      <c r="H52" s="69">
        <v>804</v>
      </c>
    </row>
    <row r="57" spans="1:8" ht="12" customHeight="1" x14ac:dyDescent="0.2"/>
    <row r="58" spans="1:8" ht="12" customHeight="1" x14ac:dyDescent="0.2"/>
    <row r="80" spans="9:12" x14ac:dyDescent="0.2">
      <c r="I80" s="70"/>
      <c r="J80" s="70"/>
      <c r="K80" s="70"/>
      <c r="L80" s="70"/>
    </row>
    <row r="81" spans="8:12" x14ac:dyDescent="0.2">
      <c r="I81" s="70"/>
      <c r="J81" s="70"/>
      <c r="K81" s="70"/>
      <c r="L81" s="70"/>
    </row>
    <row r="82" spans="8:12" x14ac:dyDescent="0.2">
      <c r="L82" s="70"/>
    </row>
    <row r="89" spans="8:12" x14ac:dyDescent="0.2">
      <c r="H89" s="149"/>
    </row>
    <row r="94" spans="8:12" x14ac:dyDescent="0.2">
      <c r="L94" s="149"/>
    </row>
    <row r="101" spans="11:11" x14ac:dyDescent="0.2">
      <c r="K101" s="149"/>
    </row>
  </sheetData>
  <sortState ref="G32:H51">
    <sortCondition descending="1" ref="H32:H51"/>
  </sortState>
  <mergeCells count="8">
    <mergeCell ref="A49:D49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D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2019-12-03T21:06:10Z</cp:lastPrinted>
  <dcterms:created xsi:type="dcterms:W3CDTF">2005-11-30T15:13:05Z</dcterms:created>
  <dcterms:modified xsi:type="dcterms:W3CDTF">2019-12-03T21:06:41Z</dcterms:modified>
</cp:coreProperties>
</file>