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ILLIAM\ESTUDIOS\ACCIDENTES DE TRABAJO\NOTIFICACIONES DE ACCIDENTES\2019\JUNIO\"/>
    </mc:Choice>
  </mc:AlternateContent>
  <bookViews>
    <workbookView xWindow="0" yWindow="0" windowWidth="23040" windowHeight="9405" tabRatio="916"/>
  </bookViews>
  <sheets>
    <sheet name="C-1" sheetId="17" r:id="rId1"/>
    <sheet name="C-2" sheetId="18" r:id="rId2"/>
    <sheet name="C-3" sheetId="8" r:id="rId3"/>
    <sheet name="C-4" sheetId="7" r:id="rId4"/>
    <sheet name="C-5" sheetId="19" r:id="rId5"/>
    <sheet name="C-6" sheetId="20" r:id="rId6"/>
    <sheet name="C-7 (2)" sheetId="37" r:id="rId7"/>
    <sheet name="C-7" sheetId="6" state="hidden" r:id="rId8"/>
    <sheet name="C-8" sheetId="3" r:id="rId9"/>
    <sheet name="C-9" sheetId="9" r:id="rId10"/>
    <sheet name="C-10" sheetId="32" r:id="rId11"/>
    <sheet name="C-11" sheetId="25" r:id="rId12"/>
    <sheet name="C-12" sheetId="26" r:id="rId13"/>
    <sheet name="C-13" sheetId="27" r:id="rId14"/>
    <sheet name="C-14" sheetId="33" r:id="rId15"/>
    <sheet name="C-15" sheetId="28" r:id="rId16"/>
    <sheet name="C-16" sheetId="29" r:id="rId17"/>
    <sheet name="C-17" sheetId="38" r:id="rId18"/>
    <sheet name="C-18" sheetId="39" r:id="rId19"/>
  </sheets>
  <definedNames>
    <definedName name="_xlnm._FilterDatabase" localSheetId="1" hidden="1">'C-2'!$C$7:$E$23</definedName>
    <definedName name="_xlnm.Print_Area" localSheetId="0">'C-1'!$B$1:$G$35</definedName>
    <definedName name="_xlnm.Print_Area" localSheetId="10">'C-10'!$A$1:$Q$59</definedName>
    <definedName name="_xlnm.Print_Area" localSheetId="11">'C-11'!$A$1:$D$16</definedName>
    <definedName name="_xlnm.Print_Area" localSheetId="12">'C-12'!$A$1:$I$66</definedName>
    <definedName name="_xlnm.Print_Area" localSheetId="13">'C-13'!$A$1:$I$46</definedName>
    <definedName name="_xlnm.Print_Area" localSheetId="14">'C-14'!$A$1:$I$45</definedName>
    <definedName name="_xlnm.Print_Area" localSheetId="15">'C-15'!$A$1:$B$14</definedName>
    <definedName name="_xlnm.Print_Area" localSheetId="16">'C-16'!$A$1:$B$33</definedName>
    <definedName name="_xlnm.Print_Area" localSheetId="1">'C-2'!$A$1:$F$43</definedName>
    <definedName name="_xlnm.Print_Area" localSheetId="2">'C-3'!$A$1:$E$34</definedName>
    <definedName name="_xlnm.Print_Area" localSheetId="3">'C-4'!$A$1:$D$16</definedName>
    <definedName name="_xlnm.Print_Area" localSheetId="4">'C-5'!$A$1:$Q$61</definedName>
    <definedName name="_xlnm.Print_Area" localSheetId="5">'C-6'!$A$1:$Q$79</definedName>
    <definedName name="_xlnm.Print_Area" localSheetId="7">'C-7'!$A$1:$D$57</definedName>
    <definedName name="_xlnm.Print_Area" localSheetId="6">'C-7 (2)'!$A$1:$D$58</definedName>
    <definedName name="_xlnm.Print_Area" localSheetId="8">'C-8'!$A$1:$D$51</definedName>
    <definedName name="_xlnm.Print_Area" localSheetId="9">'C-9'!$A$1:$E$31</definedName>
  </definedNames>
  <calcPr calcId="162913"/>
</workbook>
</file>

<file path=xl/calcChain.xml><?xml version="1.0" encoding="utf-8"?>
<calcChain xmlns="http://schemas.openxmlformats.org/spreadsheetml/2006/main">
  <c r="H57" i="3" l="1"/>
  <c r="Q19" i="19"/>
  <c r="I10" i="27"/>
  <c r="I9" i="27"/>
  <c r="D12" i="25" l="1"/>
  <c r="D15" i="3"/>
  <c r="D18" i="3"/>
  <c r="D17" i="3"/>
  <c r="D16" i="3"/>
  <c r="D46" i="37"/>
  <c r="D45" i="37"/>
  <c r="D12" i="7"/>
  <c r="D11" i="7"/>
  <c r="U12" i="19" l="1"/>
  <c r="C12" i="39"/>
  <c r="B12" i="39"/>
  <c r="D11" i="39"/>
  <c r="D9" i="39"/>
  <c r="D8" i="39"/>
  <c r="I13" i="26"/>
  <c r="I12" i="26"/>
  <c r="I11" i="26"/>
  <c r="I10" i="26"/>
  <c r="D11" i="25"/>
  <c r="C14" i="25"/>
  <c r="B14" i="25"/>
  <c r="D13" i="25"/>
  <c r="W9" i="32"/>
  <c r="X9" i="32"/>
  <c r="Y9" i="32"/>
  <c r="Z9" i="32"/>
  <c r="AA9" i="32"/>
  <c r="AB9" i="32"/>
  <c r="AC9" i="32"/>
  <c r="AD9" i="32"/>
  <c r="AE9" i="32"/>
  <c r="AF9" i="32"/>
  <c r="AG9" i="32"/>
  <c r="AH9" i="32"/>
  <c r="AI9" i="32"/>
  <c r="AJ9" i="32"/>
  <c r="AK9" i="32"/>
  <c r="W10" i="32"/>
  <c r="X10" i="32"/>
  <c r="Y10" i="32"/>
  <c r="Z10" i="32"/>
  <c r="AA10" i="32"/>
  <c r="AB10" i="32"/>
  <c r="AC10" i="32"/>
  <c r="AD10" i="32"/>
  <c r="AE10" i="32"/>
  <c r="AF10" i="32"/>
  <c r="AG10" i="32"/>
  <c r="AH10" i="32"/>
  <c r="AI10" i="32"/>
  <c r="AJ10" i="32"/>
  <c r="AK10" i="32"/>
  <c r="W11" i="32"/>
  <c r="X11" i="32"/>
  <c r="Y11" i="32"/>
  <c r="Z11" i="32"/>
  <c r="AA11" i="32"/>
  <c r="AB11" i="32"/>
  <c r="AC11" i="32"/>
  <c r="AD11" i="32"/>
  <c r="AE11" i="32"/>
  <c r="AF11" i="32"/>
  <c r="AG11" i="32"/>
  <c r="AH11" i="32"/>
  <c r="AI11" i="32"/>
  <c r="AJ11" i="32"/>
  <c r="AK11" i="32"/>
  <c r="W12" i="32"/>
  <c r="X12" i="32"/>
  <c r="Y12" i="32"/>
  <c r="Z12" i="32"/>
  <c r="AA12" i="32"/>
  <c r="AB12" i="32"/>
  <c r="AC12" i="32"/>
  <c r="AD12" i="32"/>
  <c r="AE12" i="32"/>
  <c r="AF12" i="32"/>
  <c r="AG12" i="32"/>
  <c r="AH12" i="32"/>
  <c r="AI12" i="32"/>
  <c r="AJ12" i="32"/>
  <c r="AK12" i="32"/>
  <c r="W13" i="32"/>
  <c r="X13" i="32"/>
  <c r="Y13" i="32"/>
  <c r="Z13" i="32"/>
  <c r="AA13" i="32"/>
  <c r="AB13" i="32"/>
  <c r="AC13" i="32"/>
  <c r="AD13" i="32"/>
  <c r="AE13" i="32"/>
  <c r="AF13" i="32"/>
  <c r="AG13" i="32"/>
  <c r="AH13" i="32"/>
  <c r="AI13" i="32"/>
  <c r="AJ13" i="32"/>
  <c r="AK13" i="32"/>
  <c r="W14" i="32"/>
  <c r="X14" i="32"/>
  <c r="Y14" i="32"/>
  <c r="Z14" i="32"/>
  <c r="AA14" i="32"/>
  <c r="AB14" i="32"/>
  <c r="AC14" i="32"/>
  <c r="AD14" i="32"/>
  <c r="AE14" i="32"/>
  <c r="AF14" i="32"/>
  <c r="AG14" i="32"/>
  <c r="AH14" i="32"/>
  <c r="AI14" i="32"/>
  <c r="AJ14" i="32"/>
  <c r="AK14" i="32"/>
  <c r="W15" i="32"/>
  <c r="X15" i="32"/>
  <c r="Y15" i="32"/>
  <c r="Z15" i="32"/>
  <c r="AA15" i="32"/>
  <c r="AB15" i="32"/>
  <c r="AC15" i="32"/>
  <c r="AD15" i="32"/>
  <c r="AE15" i="32"/>
  <c r="AF15" i="32"/>
  <c r="AG15" i="32"/>
  <c r="AH15" i="32"/>
  <c r="AI15" i="32"/>
  <c r="AJ15" i="32"/>
  <c r="AK15" i="32"/>
  <c r="W16" i="32"/>
  <c r="X16" i="32"/>
  <c r="Y16" i="32"/>
  <c r="Z16" i="32"/>
  <c r="AA16" i="32"/>
  <c r="AB16" i="32"/>
  <c r="AC16" i="32"/>
  <c r="AD16" i="32"/>
  <c r="AE16" i="32"/>
  <c r="AF16" i="32"/>
  <c r="AG16" i="32"/>
  <c r="AH16" i="32"/>
  <c r="AI16" i="32"/>
  <c r="AJ16" i="32"/>
  <c r="AK16" i="32"/>
  <c r="W17" i="32"/>
  <c r="X17" i="32"/>
  <c r="Y17" i="32"/>
  <c r="Z17" i="32"/>
  <c r="AA17" i="32"/>
  <c r="AB17" i="32"/>
  <c r="AC17" i="32"/>
  <c r="AD17" i="32"/>
  <c r="AE17" i="32"/>
  <c r="AF17" i="32"/>
  <c r="AG17" i="32"/>
  <c r="AH17" i="32"/>
  <c r="AI17" i="32"/>
  <c r="AJ17" i="32"/>
  <c r="AK17" i="32"/>
  <c r="W18" i="32"/>
  <c r="X18" i="32"/>
  <c r="Y18" i="32"/>
  <c r="Z18" i="32"/>
  <c r="AA18" i="32"/>
  <c r="AB18" i="32"/>
  <c r="AC18" i="32"/>
  <c r="AD18" i="32"/>
  <c r="AE18" i="32"/>
  <c r="AF18" i="32"/>
  <c r="AG18" i="32"/>
  <c r="AH18" i="32"/>
  <c r="AI18" i="32"/>
  <c r="AJ18" i="32"/>
  <c r="AK18" i="32"/>
  <c r="W19" i="32"/>
  <c r="X19" i="32"/>
  <c r="Y19" i="32"/>
  <c r="Z19" i="32"/>
  <c r="AA19" i="32"/>
  <c r="AB19" i="32"/>
  <c r="AC19" i="32"/>
  <c r="AD19" i="32"/>
  <c r="AE19" i="32"/>
  <c r="AF19" i="32"/>
  <c r="AG19" i="32"/>
  <c r="AH19" i="32"/>
  <c r="AI19" i="32"/>
  <c r="AJ19" i="32"/>
  <c r="AK19" i="32"/>
  <c r="W20" i="32"/>
  <c r="X20" i="32"/>
  <c r="Y20" i="32"/>
  <c r="Z20" i="32"/>
  <c r="AA20" i="32"/>
  <c r="AB20" i="32"/>
  <c r="AC20" i="32"/>
  <c r="AD20" i="32"/>
  <c r="AE20" i="32"/>
  <c r="AF20" i="32"/>
  <c r="AG20" i="32"/>
  <c r="AH20" i="32"/>
  <c r="AI20" i="32"/>
  <c r="AJ20" i="32"/>
  <c r="AK20" i="32"/>
  <c r="W21" i="32"/>
  <c r="X21" i="32"/>
  <c r="Y21" i="32"/>
  <c r="Z21" i="32"/>
  <c r="AA21" i="32"/>
  <c r="AB21" i="32"/>
  <c r="AC21" i="32"/>
  <c r="AD21" i="32"/>
  <c r="AE21" i="32"/>
  <c r="AF21" i="32"/>
  <c r="AG21" i="32"/>
  <c r="AH21" i="32"/>
  <c r="AI21" i="32"/>
  <c r="AJ21" i="32"/>
  <c r="AK21" i="32"/>
  <c r="W22" i="32"/>
  <c r="X22" i="32"/>
  <c r="Y22" i="32"/>
  <c r="Z22" i="32"/>
  <c r="AA22" i="32"/>
  <c r="AB22" i="32"/>
  <c r="AC22" i="32"/>
  <c r="AD22" i="32"/>
  <c r="AE22" i="32"/>
  <c r="AF22" i="32"/>
  <c r="AG22" i="32"/>
  <c r="AH22" i="32"/>
  <c r="AI22" i="32"/>
  <c r="AJ22" i="32"/>
  <c r="AK22" i="32"/>
  <c r="W23" i="32"/>
  <c r="X23" i="32"/>
  <c r="Y23" i="32"/>
  <c r="Z23" i="32"/>
  <c r="AA23" i="32"/>
  <c r="AB23" i="32"/>
  <c r="AC23" i="32"/>
  <c r="AD23" i="32"/>
  <c r="AE23" i="32"/>
  <c r="AF23" i="32"/>
  <c r="AG23" i="32"/>
  <c r="AH23" i="32"/>
  <c r="AI23" i="32"/>
  <c r="AJ23" i="32"/>
  <c r="AK23" i="32"/>
  <c r="W24" i="32"/>
  <c r="X24" i="32"/>
  <c r="Y24" i="32"/>
  <c r="Z24" i="32"/>
  <c r="AA24" i="32"/>
  <c r="AB24" i="32"/>
  <c r="AC24" i="32"/>
  <c r="AD24" i="32"/>
  <c r="AE24" i="32"/>
  <c r="AF24" i="32"/>
  <c r="AG24" i="32"/>
  <c r="AH24" i="32"/>
  <c r="AI24" i="32"/>
  <c r="AJ24" i="32"/>
  <c r="AK24" i="32"/>
  <c r="W25" i="32"/>
  <c r="X25" i="32"/>
  <c r="Y25" i="32"/>
  <c r="Z25" i="32"/>
  <c r="AA25" i="32"/>
  <c r="AB25" i="32"/>
  <c r="AC25" i="32"/>
  <c r="AD25" i="32"/>
  <c r="AE25" i="32"/>
  <c r="AF25" i="32"/>
  <c r="AG25" i="32"/>
  <c r="AH25" i="32"/>
  <c r="AI25" i="32"/>
  <c r="AJ25" i="32"/>
  <c r="AK25" i="32"/>
  <c r="W26" i="32"/>
  <c r="X26" i="32"/>
  <c r="Y26" i="32"/>
  <c r="Z26" i="32"/>
  <c r="AA26" i="32"/>
  <c r="AB26" i="32"/>
  <c r="AC26" i="32"/>
  <c r="AD26" i="32"/>
  <c r="AE26" i="32"/>
  <c r="AF26" i="32"/>
  <c r="AG26" i="32"/>
  <c r="AH26" i="32"/>
  <c r="AI26" i="32"/>
  <c r="AJ26" i="32"/>
  <c r="AK26" i="32"/>
  <c r="W27" i="32"/>
  <c r="X27" i="32"/>
  <c r="Y27" i="32"/>
  <c r="Z27" i="32"/>
  <c r="AA27" i="32"/>
  <c r="AB27" i="32"/>
  <c r="AC27" i="32"/>
  <c r="AD27" i="32"/>
  <c r="AE27" i="32"/>
  <c r="AF27" i="32"/>
  <c r="AG27" i="32"/>
  <c r="AH27" i="32"/>
  <c r="AI27" i="32"/>
  <c r="AJ27" i="32"/>
  <c r="AK27" i="32"/>
  <c r="W28" i="32"/>
  <c r="X28" i="32"/>
  <c r="Y28" i="32"/>
  <c r="Z28" i="32"/>
  <c r="AA28" i="32"/>
  <c r="AB28" i="32"/>
  <c r="AC28" i="32"/>
  <c r="AD28" i="32"/>
  <c r="AE28" i="32"/>
  <c r="AF28" i="32"/>
  <c r="AG28" i="32"/>
  <c r="AH28" i="32"/>
  <c r="AI28" i="32"/>
  <c r="AJ28" i="32"/>
  <c r="AK28" i="32"/>
  <c r="W29" i="32"/>
  <c r="X29" i="32"/>
  <c r="Y29" i="32"/>
  <c r="Z29" i="32"/>
  <c r="AA29" i="32"/>
  <c r="AB29" i="32"/>
  <c r="AC29" i="32"/>
  <c r="AD29" i="32"/>
  <c r="AE29" i="32"/>
  <c r="AF29" i="32"/>
  <c r="AG29" i="32"/>
  <c r="AH29" i="32"/>
  <c r="AI29" i="32"/>
  <c r="AJ29" i="32"/>
  <c r="AK29" i="32"/>
  <c r="W30" i="32"/>
  <c r="X30" i="32"/>
  <c r="Y30" i="32"/>
  <c r="Z30" i="32"/>
  <c r="AA30" i="32"/>
  <c r="AB30" i="32"/>
  <c r="AC30" i="32"/>
  <c r="AD30" i="32"/>
  <c r="AE30" i="32"/>
  <c r="AF30" i="32"/>
  <c r="AG30" i="32"/>
  <c r="AH30" i="32"/>
  <c r="AI30" i="32"/>
  <c r="AJ30" i="32"/>
  <c r="AK30" i="32"/>
  <c r="W31" i="32"/>
  <c r="X31" i="32"/>
  <c r="Y31" i="32"/>
  <c r="Z31" i="32"/>
  <c r="AA31" i="32"/>
  <c r="AB31" i="32"/>
  <c r="AC31" i="32"/>
  <c r="AD31" i="32"/>
  <c r="AE31" i="32"/>
  <c r="AF31" i="32"/>
  <c r="AG31" i="32"/>
  <c r="AH31" i="32"/>
  <c r="AI31" i="32"/>
  <c r="AJ31" i="32"/>
  <c r="AK31" i="32"/>
  <c r="W32" i="32"/>
  <c r="X32" i="32"/>
  <c r="Y32" i="32"/>
  <c r="Z32" i="32"/>
  <c r="AA32" i="32"/>
  <c r="AB32" i="32"/>
  <c r="AC32" i="32"/>
  <c r="AD32" i="32"/>
  <c r="AE32" i="32"/>
  <c r="AF32" i="32"/>
  <c r="AG32" i="32"/>
  <c r="AH32" i="32"/>
  <c r="AI32" i="32"/>
  <c r="AJ32" i="32"/>
  <c r="AK32" i="32"/>
  <c r="W33" i="32"/>
  <c r="X33" i="32"/>
  <c r="Y33" i="32"/>
  <c r="Z33" i="32"/>
  <c r="AA33" i="32"/>
  <c r="AB33" i="32"/>
  <c r="AC33" i="32"/>
  <c r="AD33" i="32"/>
  <c r="AE33" i="32"/>
  <c r="AF33" i="32"/>
  <c r="AG33" i="32"/>
  <c r="AH33" i="32"/>
  <c r="AI33" i="32"/>
  <c r="AJ33" i="32"/>
  <c r="AK33" i="32"/>
  <c r="X8" i="32"/>
  <c r="Y8" i="32"/>
  <c r="Z8" i="32"/>
  <c r="AA8" i="32"/>
  <c r="AB8" i="32"/>
  <c r="AC8" i="32"/>
  <c r="AD8" i="32"/>
  <c r="AE8" i="32"/>
  <c r="AF8" i="32"/>
  <c r="AG8" i="32"/>
  <c r="AH8" i="32"/>
  <c r="AI8" i="32"/>
  <c r="AJ8" i="32"/>
  <c r="AK8" i="32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AJ10" i="20"/>
  <c r="AK10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W15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J15" i="20"/>
  <c r="AK15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W19" i="20"/>
  <c r="X19" i="20"/>
  <c r="Y19" i="20"/>
  <c r="Z19" i="20"/>
  <c r="AA19" i="20"/>
  <c r="AB19" i="20"/>
  <c r="AC19" i="20"/>
  <c r="AD19" i="20"/>
  <c r="AE19" i="20"/>
  <c r="AF19" i="20"/>
  <c r="AG19" i="20"/>
  <c r="AH19" i="20"/>
  <c r="AI19" i="20"/>
  <c r="AJ19" i="20"/>
  <c r="AK19" i="20"/>
  <c r="W20" i="20"/>
  <c r="X20" i="20"/>
  <c r="Y20" i="20"/>
  <c r="Z20" i="20"/>
  <c r="AA20" i="20"/>
  <c r="AB20" i="20"/>
  <c r="AC20" i="20"/>
  <c r="AD20" i="20"/>
  <c r="AE20" i="20"/>
  <c r="AF20" i="20"/>
  <c r="AG20" i="20"/>
  <c r="AH20" i="20"/>
  <c r="AI20" i="20"/>
  <c r="AJ20" i="20"/>
  <c r="AK20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W23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AK23" i="20"/>
  <c r="W24" i="20"/>
  <c r="X24" i="20"/>
  <c r="Y24" i="20"/>
  <c r="Z24" i="20"/>
  <c r="AA24" i="20"/>
  <c r="AB24" i="20"/>
  <c r="AC24" i="20"/>
  <c r="AD24" i="20"/>
  <c r="AE24" i="20"/>
  <c r="AF24" i="20"/>
  <c r="AG24" i="20"/>
  <c r="AH24" i="20"/>
  <c r="AI24" i="20"/>
  <c r="AJ24" i="20"/>
  <c r="AK24" i="20"/>
  <c r="W25" i="20"/>
  <c r="X25" i="20"/>
  <c r="Y25" i="20"/>
  <c r="Z25" i="20"/>
  <c r="AA25" i="20"/>
  <c r="AB25" i="20"/>
  <c r="AC25" i="20"/>
  <c r="AD25" i="20"/>
  <c r="AE25" i="20"/>
  <c r="AF25" i="20"/>
  <c r="AG25" i="20"/>
  <c r="AH25" i="20"/>
  <c r="AI25" i="20"/>
  <c r="AJ25" i="20"/>
  <c r="AK25" i="20"/>
  <c r="W26" i="20"/>
  <c r="X26" i="20"/>
  <c r="Y26" i="20"/>
  <c r="Z26" i="20"/>
  <c r="AA26" i="20"/>
  <c r="AB26" i="20"/>
  <c r="AC26" i="20"/>
  <c r="AD26" i="20"/>
  <c r="AE26" i="20"/>
  <c r="AF26" i="20"/>
  <c r="AG26" i="20"/>
  <c r="AH26" i="20"/>
  <c r="AI26" i="20"/>
  <c r="AJ26" i="20"/>
  <c r="AK26" i="20"/>
  <c r="W27" i="20"/>
  <c r="X27" i="20"/>
  <c r="Y27" i="20"/>
  <c r="Z27" i="20"/>
  <c r="AA27" i="20"/>
  <c r="AB27" i="20"/>
  <c r="AC27" i="20"/>
  <c r="AD27" i="20"/>
  <c r="AE27" i="20"/>
  <c r="AF27" i="20"/>
  <c r="AG27" i="20"/>
  <c r="AH27" i="20"/>
  <c r="AI27" i="20"/>
  <c r="AJ27" i="20"/>
  <c r="AK27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AI28" i="20"/>
  <c r="AJ28" i="20"/>
  <c r="AK28" i="20"/>
  <c r="W29" i="20"/>
  <c r="X29" i="20"/>
  <c r="Y29" i="20"/>
  <c r="Z29" i="20"/>
  <c r="AA29" i="20"/>
  <c r="AB29" i="20"/>
  <c r="AC29" i="20"/>
  <c r="AD29" i="20"/>
  <c r="AE29" i="20"/>
  <c r="AF29" i="20"/>
  <c r="AG29" i="20"/>
  <c r="AH29" i="20"/>
  <c r="AI29" i="20"/>
  <c r="AJ29" i="20"/>
  <c r="AK29" i="20"/>
  <c r="W30" i="20"/>
  <c r="X30" i="20"/>
  <c r="Y30" i="20"/>
  <c r="Z30" i="20"/>
  <c r="AA30" i="20"/>
  <c r="AB30" i="20"/>
  <c r="AC30" i="20"/>
  <c r="AD30" i="20"/>
  <c r="AE30" i="20"/>
  <c r="AF30" i="20"/>
  <c r="AG30" i="20"/>
  <c r="AH30" i="20"/>
  <c r="AI30" i="20"/>
  <c r="AJ30" i="20"/>
  <c r="AK30" i="20"/>
  <c r="W31" i="20"/>
  <c r="X31" i="20"/>
  <c r="Y31" i="20"/>
  <c r="Z31" i="20"/>
  <c r="AA31" i="20"/>
  <c r="AB31" i="20"/>
  <c r="AC31" i="20"/>
  <c r="AD31" i="20"/>
  <c r="AE31" i="20"/>
  <c r="AF31" i="20"/>
  <c r="AG31" i="20"/>
  <c r="AH31" i="20"/>
  <c r="AI31" i="20"/>
  <c r="AJ31" i="20"/>
  <c r="AK31" i="20"/>
  <c r="W32" i="20"/>
  <c r="X32" i="20"/>
  <c r="Y32" i="20"/>
  <c r="Z32" i="20"/>
  <c r="AA32" i="20"/>
  <c r="AB32" i="20"/>
  <c r="AC32" i="20"/>
  <c r="AD32" i="20"/>
  <c r="AE32" i="20"/>
  <c r="AF32" i="20"/>
  <c r="AG32" i="20"/>
  <c r="AH32" i="20"/>
  <c r="AI32" i="20"/>
  <c r="AJ32" i="20"/>
  <c r="AK32" i="20"/>
  <c r="W33" i="20"/>
  <c r="X33" i="20"/>
  <c r="Y33" i="20"/>
  <c r="Z33" i="20"/>
  <c r="AA33" i="20"/>
  <c r="AB33" i="20"/>
  <c r="AC33" i="20"/>
  <c r="AD33" i="20"/>
  <c r="AE33" i="20"/>
  <c r="AF33" i="20"/>
  <c r="AG33" i="20"/>
  <c r="AH33" i="20"/>
  <c r="AI33" i="20"/>
  <c r="AJ33" i="20"/>
  <c r="AK33" i="20"/>
  <c r="W34" i="20"/>
  <c r="X34" i="20"/>
  <c r="Y34" i="20"/>
  <c r="Z34" i="20"/>
  <c r="AA34" i="20"/>
  <c r="AB34" i="20"/>
  <c r="AC34" i="20"/>
  <c r="AD34" i="20"/>
  <c r="AE34" i="20"/>
  <c r="AF34" i="20"/>
  <c r="AG34" i="20"/>
  <c r="AH34" i="20"/>
  <c r="AI34" i="20"/>
  <c r="AJ34" i="20"/>
  <c r="AK34" i="20"/>
  <c r="W35" i="20"/>
  <c r="X35" i="20"/>
  <c r="Y35" i="20"/>
  <c r="Z35" i="20"/>
  <c r="AA35" i="20"/>
  <c r="AB35" i="20"/>
  <c r="AC35" i="20"/>
  <c r="AD35" i="20"/>
  <c r="AE35" i="20"/>
  <c r="AF35" i="20"/>
  <c r="AG35" i="20"/>
  <c r="AH35" i="20"/>
  <c r="AI35" i="20"/>
  <c r="AJ35" i="20"/>
  <c r="AK35" i="20"/>
  <c r="W36" i="20"/>
  <c r="X36" i="20"/>
  <c r="Y36" i="20"/>
  <c r="Z36" i="20"/>
  <c r="AA36" i="20"/>
  <c r="AB36" i="20"/>
  <c r="AC36" i="20"/>
  <c r="AD36" i="20"/>
  <c r="AE36" i="20"/>
  <c r="AF36" i="20"/>
  <c r="AG36" i="20"/>
  <c r="AH36" i="20"/>
  <c r="AI36" i="20"/>
  <c r="AJ36" i="20"/>
  <c r="AK36" i="20"/>
  <c r="W37" i="20"/>
  <c r="X37" i="20"/>
  <c r="Y37" i="20"/>
  <c r="Z37" i="20"/>
  <c r="AA37" i="20"/>
  <c r="AB37" i="20"/>
  <c r="AC37" i="20"/>
  <c r="AD37" i="20"/>
  <c r="AE37" i="20"/>
  <c r="AF37" i="20"/>
  <c r="AG37" i="20"/>
  <c r="AH37" i="20"/>
  <c r="AI37" i="20"/>
  <c r="AJ37" i="20"/>
  <c r="AK37" i="20"/>
  <c r="W38" i="20"/>
  <c r="X38" i="20"/>
  <c r="Y38" i="20"/>
  <c r="Z38" i="20"/>
  <c r="AA38" i="20"/>
  <c r="AB38" i="20"/>
  <c r="AC38" i="20"/>
  <c r="AD38" i="20"/>
  <c r="AE38" i="20"/>
  <c r="AF38" i="20"/>
  <c r="AG38" i="20"/>
  <c r="AH38" i="20"/>
  <c r="AI38" i="20"/>
  <c r="AJ38" i="20"/>
  <c r="AK38" i="20"/>
  <c r="W39" i="20"/>
  <c r="X39" i="20"/>
  <c r="Y39" i="20"/>
  <c r="Z39" i="20"/>
  <c r="AA39" i="20"/>
  <c r="AB39" i="20"/>
  <c r="AC39" i="20"/>
  <c r="AD39" i="20"/>
  <c r="AE39" i="20"/>
  <c r="AF39" i="20"/>
  <c r="AG39" i="20"/>
  <c r="AH39" i="20"/>
  <c r="AI39" i="20"/>
  <c r="AJ39" i="20"/>
  <c r="AK39" i="20"/>
  <c r="W40" i="20"/>
  <c r="X40" i="20"/>
  <c r="Y40" i="20"/>
  <c r="Z40" i="20"/>
  <c r="AA40" i="20"/>
  <c r="AB40" i="20"/>
  <c r="AC40" i="20"/>
  <c r="AD40" i="20"/>
  <c r="AE40" i="20"/>
  <c r="AF40" i="20"/>
  <c r="AG40" i="20"/>
  <c r="AH40" i="20"/>
  <c r="AI40" i="20"/>
  <c r="AJ40" i="20"/>
  <c r="AK40" i="20"/>
  <c r="W41" i="20"/>
  <c r="X41" i="20"/>
  <c r="Y41" i="20"/>
  <c r="Z41" i="20"/>
  <c r="AA41" i="20"/>
  <c r="AB41" i="20"/>
  <c r="AC41" i="20"/>
  <c r="AD41" i="20"/>
  <c r="AE41" i="20"/>
  <c r="AF41" i="20"/>
  <c r="AG41" i="20"/>
  <c r="AH41" i="20"/>
  <c r="AI41" i="20"/>
  <c r="AJ41" i="20"/>
  <c r="AK41" i="20"/>
  <c r="W42" i="20"/>
  <c r="X42" i="20"/>
  <c r="Y42" i="20"/>
  <c r="Z42" i="20"/>
  <c r="AA42" i="20"/>
  <c r="AB42" i="20"/>
  <c r="AC42" i="20"/>
  <c r="AD42" i="20"/>
  <c r="AE42" i="20"/>
  <c r="AF42" i="20"/>
  <c r="AG42" i="20"/>
  <c r="AH42" i="20"/>
  <c r="AI42" i="20"/>
  <c r="AJ42" i="20"/>
  <c r="AK42" i="20"/>
  <c r="W43" i="20"/>
  <c r="X43" i="20"/>
  <c r="Y43" i="20"/>
  <c r="Z43" i="20"/>
  <c r="AA43" i="20"/>
  <c r="AB43" i="20"/>
  <c r="AC43" i="20"/>
  <c r="AD43" i="20"/>
  <c r="AE43" i="20"/>
  <c r="AF43" i="20"/>
  <c r="AG43" i="20"/>
  <c r="AH43" i="20"/>
  <c r="AI43" i="20"/>
  <c r="AJ43" i="20"/>
  <c r="AK43" i="20"/>
  <c r="W44" i="20"/>
  <c r="X44" i="20"/>
  <c r="Y44" i="20"/>
  <c r="Z44" i="20"/>
  <c r="AA44" i="20"/>
  <c r="AB44" i="20"/>
  <c r="AC44" i="20"/>
  <c r="AD44" i="20"/>
  <c r="AE44" i="20"/>
  <c r="AF44" i="20"/>
  <c r="AG44" i="20"/>
  <c r="AH44" i="20"/>
  <c r="AI44" i="20"/>
  <c r="AJ44" i="20"/>
  <c r="AK44" i="20"/>
  <c r="W45" i="20"/>
  <c r="X45" i="20"/>
  <c r="Y45" i="20"/>
  <c r="Z45" i="20"/>
  <c r="AA45" i="20"/>
  <c r="AB45" i="20"/>
  <c r="AC45" i="20"/>
  <c r="AD45" i="20"/>
  <c r="AE45" i="20"/>
  <c r="AF45" i="20"/>
  <c r="AG45" i="20"/>
  <c r="AH45" i="20"/>
  <c r="AI45" i="20"/>
  <c r="AJ45" i="20"/>
  <c r="AK45" i="20"/>
  <c r="W46" i="20"/>
  <c r="X46" i="20"/>
  <c r="Y46" i="20"/>
  <c r="Z46" i="20"/>
  <c r="AA46" i="20"/>
  <c r="AB46" i="20"/>
  <c r="AC46" i="20"/>
  <c r="AD46" i="20"/>
  <c r="AE46" i="20"/>
  <c r="AF46" i="20"/>
  <c r="AG46" i="20"/>
  <c r="AH46" i="20"/>
  <c r="AI46" i="20"/>
  <c r="AJ46" i="20"/>
  <c r="AK46" i="20"/>
  <c r="W47" i="20"/>
  <c r="X47" i="20"/>
  <c r="Y47" i="20"/>
  <c r="Z47" i="20"/>
  <c r="AA47" i="20"/>
  <c r="AB47" i="20"/>
  <c r="AC47" i="20"/>
  <c r="AD47" i="20"/>
  <c r="AE47" i="20"/>
  <c r="AF47" i="20"/>
  <c r="AG47" i="20"/>
  <c r="AH47" i="20"/>
  <c r="AI47" i="20"/>
  <c r="AJ47" i="20"/>
  <c r="AK47" i="20"/>
  <c r="W48" i="20"/>
  <c r="X48" i="20"/>
  <c r="Y48" i="20"/>
  <c r="Z48" i="20"/>
  <c r="AA48" i="20"/>
  <c r="AB48" i="20"/>
  <c r="AC48" i="20"/>
  <c r="AD48" i="20"/>
  <c r="AE48" i="20"/>
  <c r="AF48" i="20"/>
  <c r="AG48" i="20"/>
  <c r="AH48" i="20"/>
  <c r="AI48" i="20"/>
  <c r="AJ48" i="20"/>
  <c r="AK4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Y8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AL8" i="19"/>
  <c r="AM8" i="19"/>
  <c r="Y9" i="19"/>
  <c r="Z9" i="19"/>
  <c r="AA9" i="19"/>
  <c r="AB9" i="19"/>
  <c r="AC9" i="19"/>
  <c r="AD9" i="19"/>
  <c r="AE9" i="19"/>
  <c r="AF9" i="19"/>
  <c r="AG9" i="19"/>
  <c r="AH9" i="19"/>
  <c r="AI9" i="19"/>
  <c r="AJ9" i="19"/>
  <c r="AK9" i="19"/>
  <c r="AL9" i="19"/>
  <c r="AM9" i="19"/>
  <c r="Y10" i="19"/>
  <c r="Z10" i="19"/>
  <c r="AA10" i="19"/>
  <c r="AB10" i="19"/>
  <c r="AC10" i="19"/>
  <c r="AD10" i="19"/>
  <c r="AE10" i="19"/>
  <c r="AF10" i="19"/>
  <c r="AG10" i="19"/>
  <c r="AH10" i="19"/>
  <c r="AI10" i="19"/>
  <c r="AJ10" i="19"/>
  <c r="AK10" i="19"/>
  <c r="AL10" i="19"/>
  <c r="AM10" i="19"/>
  <c r="Y11" i="19"/>
  <c r="Z11" i="19"/>
  <c r="AA11" i="19"/>
  <c r="AB11" i="19"/>
  <c r="AC11" i="19"/>
  <c r="AD11" i="19"/>
  <c r="AE11" i="19"/>
  <c r="AF11" i="19"/>
  <c r="AG11" i="19"/>
  <c r="AH11" i="19"/>
  <c r="AI11" i="19"/>
  <c r="AJ11" i="19"/>
  <c r="AK11" i="19"/>
  <c r="AL11" i="19"/>
  <c r="AM11" i="19"/>
  <c r="Y12" i="19"/>
  <c r="Z12" i="19"/>
  <c r="AA12" i="19"/>
  <c r="AB12" i="19"/>
  <c r="AC12" i="19"/>
  <c r="AD12" i="19"/>
  <c r="AE12" i="19"/>
  <c r="AF12" i="19"/>
  <c r="AG12" i="19"/>
  <c r="AH12" i="19"/>
  <c r="AI12" i="19"/>
  <c r="AJ12" i="19"/>
  <c r="AK12" i="19"/>
  <c r="AL12" i="19"/>
  <c r="AM12" i="19"/>
  <c r="Y13" i="19"/>
  <c r="Z13" i="19"/>
  <c r="AA13" i="19"/>
  <c r="AB13" i="19"/>
  <c r="AC13" i="19"/>
  <c r="AD13" i="19"/>
  <c r="AE13" i="19"/>
  <c r="AF13" i="19"/>
  <c r="AG13" i="19"/>
  <c r="AH13" i="19"/>
  <c r="AI13" i="19"/>
  <c r="AJ13" i="19"/>
  <c r="AK13" i="19"/>
  <c r="AL13" i="19"/>
  <c r="AM13" i="19"/>
  <c r="Y14" i="19"/>
  <c r="Z14" i="19"/>
  <c r="AA14" i="19"/>
  <c r="AB14" i="19"/>
  <c r="AC14" i="19"/>
  <c r="AD14" i="19"/>
  <c r="AE14" i="19"/>
  <c r="AF14" i="19"/>
  <c r="AG14" i="19"/>
  <c r="AH14" i="19"/>
  <c r="AI14" i="19"/>
  <c r="AJ14" i="19"/>
  <c r="AK14" i="19"/>
  <c r="AL14" i="19"/>
  <c r="AM14" i="19"/>
  <c r="Y15" i="19"/>
  <c r="Z15" i="19"/>
  <c r="AA15" i="19"/>
  <c r="AB15" i="19"/>
  <c r="AC15" i="19"/>
  <c r="AD15" i="19"/>
  <c r="AE15" i="19"/>
  <c r="AF15" i="19"/>
  <c r="AG15" i="19"/>
  <c r="AH15" i="19"/>
  <c r="AI15" i="19"/>
  <c r="AJ15" i="19"/>
  <c r="AK15" i="19"/>
  <c r="AL15" i="19"/>
  <c r="AM15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Y17" i="19"/>
  <c r="Z17" i="19"/>
  <c r="AA17" i="19"/>
  <c r="AB17" i="19"/>
  <c r="AC17" i="19"/>
  <c r="AD17" i="19"/>
  <c r="AE17" i="19"/>
  <c r="AF17" i="19"/>
  <c r="AG17" i="19"/>
  <c r="AH17" i="19"/>
  <c r="AI17" i="19"/>
  <c r="AJ17" i="19"/>
  <c r="AK17" i="19"/>
  <c r="AL17" i="19"/>
  <c r="AM17" i="19"/>
  <c r="Y18" i="19"/>
  <c r="Z18" i="19"/>
  <c r="AA18" i="19"/>
  <c r="AB18" i="19"/>
  <c r="AC18" i="19"/>
  <c r="AD18" i="19"/>
  <c r="AE18" i="19"/>
  <c r="AF18" i="19"/>
  <c r="AG18" i="19"/>
  <c r="AH18" i="19"/>
  <c r="AI18" i="19"/>
  <c r="AJ18" i="19"/>
  <c r="AK18" i="19"/>
  <c r="AL18" i="19"/>
  <c r="AM18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Y20" i="19"/>
  <c r="Z20" i="19"/>
  <c r="AA20" i="19"/>
  <c r="AB20" i="19"/>
  <c r="AC20" i="19"/>
  <c r="AD20" i="19"/>
  <c r="AE20" i="19"/>
  <c r="AF20" i="19"/>
  <c r="AG20" i="19"/>
  <c r="AH20" i="19"/>
  <c r="AI20" i="19"/>
  <c r="AJ20" i="19"/>
  <c r="AK20" i="19"/>
  <c r="AL20" i="19"/>
  <c r="AM20" i="19"/>
  <c r="Y21" i="19"/>
  <c r="Z21" i="19"/>
  <c r="AA21" i="19"/>
  <c r="AB21" i="19"/>
  <c r="AC21" i="19"/>
  <c r="AD21" i="19"/>
  <c r="AE21" i="19"/>
  <c r="AF21" i="19"/>
  <c r="AG21" i="19"/>
  <c r="AH21" i="19"/>
  <c r="AI21" i="19"/>
  <c r="AJ21" i="19"/>
  <c r="AK21" i="19"/>
  <c r="AL21" i="19"/>
  <c r="AM21" i="19"/>
  <c r="Y22" i="19"/>
  <c r="Z22" i="19"/>
  <c r="AA22" i="19"/>
  <c r="AB22" i="19"/>
  <c r="AC22" i="19"/>
  <c r="AD22" i="19"/>
  <c r="AE22" i="19"/>
  <c r="AF22" i="19"/>
  <c r="AG22" i="19"/>
  <c r="AH22" i="19"/>
  <c r="AI22" i="19"/>
  <c r="AJ22" i="19"/>
  <c r="AK22" i="19"/>
  <c r="AL22" i="19"/>
  <c r="AM22" i="19"/>
  <c r="Y23" i="19"/>
  <c r="Z23" i="19"/>
  <c r="AA23" i="19"/>
  <c r="AB23" i="19"/>
  <c r="AC23" i="19"/>
  <c r="AD23" i="19"/>
  <c r="AE23" i="19"/>
  <c r="AF23" i="19"/>
  <c r="AG23" i="19"/>
  <c r="AH23" i="19"/>
  <c r="AI23" i="19"/>
  <c r="AJ23" i="19"/>
  <c r="AK23" i="19"/>
  <c r="AL23" i="19"/>
  <c r="AM23" i="19"/>
  <c r="Y24" i="19"/>
  <c r="Z24" i="19"/>
  <c r="AA24" i="19"/>
  <c r="AB24" i="19"/>
  <c r="AC24" i="19"/>
  <c r="AD24" i="19"/>
  <c r="AE24" i="19"/>
  <c r="AF24" i="19"/>
  <c r="AG24" i="19"/>
  <c r="AH24" i="19"/>
  <c r="AI24" i="19"/>
  <c r="AJ24" i="19"/>
  <c r="AK24" i="19"/>
  <c r="AL24" i="19"/>
  <c r="AM24" i="19"/>
  <c r="Y25" i="19"/>
  <c r="Z25" i="19"/>
  <c r="AA25" i="19"/>
  <c r="AB25" i="19"/>
  <c r="AC25" i="19"/>
  <c r="AD25" i="19"/>
  <c r="AE25" i="19"/>
  <c r="AF25" i="19"/>
  <c r="AG25" i="19"/>
  <c r="AH25" i="19"/>
  <c r="AI25" i="19"/>
  <c r="AJ25" i="19"/>
  <c r="AK25" i="19"/>
  <c r="AL25" i="19"/>
  <c r="AM25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Y27" i="19"/>
  <c r="Z27" i="19"/>
  <c r="AA27" i="19"/>
  <c r="AB27" i="19"/>
  <c r="AC27" i="19"/>
  <c r="AD27" i="19"/>
  <c r="AE27" i="19"/>
  <c r="AF27" i="19"/>
  <c r="AG27" i="19"/>
  <c r="AH27" i="19"/>
  <c r="AI27" i="19"/>
  <c r="AJ27" i="19"/>
  <c r="AK27" i="19"/>
  <c r="AL27" i="19"/>
  <c r="AM27" i="19"/>
  <c r="Y28" i="19"/>
  <c r="Z28" i="19"/>
  <c r="AA28" i="19"/>
  <c r="AB28" i="19"/>
  <c r="AC28" i="19"/>
  <c r="AD28" i="19"/>
  <c r="AE28" i="19"/>
  <c r="AF28" i="19"/>
  <c r="AG28" i="19"/>
  <c r="AH28" i="19"/>
  <c r="AI28" i="19"/>
  <c r="AJ28" i="19"/>
  <c r="AK28" i="19"/>
  <c r="AL28" i="19"/>
  <c r="AM28" i="19"/>
  <c r="Y29" i="19"/>
  <c r="Z29" i="19"/>
  <c r="AA29" i="19"/>
  <c r="AB29" i="19"/>
  <c r="AC29" i="19"/>
  <c r="AD29" i="19"/>
  <c r="AE29" i="19"/>
  <c r="AF29" i="19"/>
  <c r="AG29" i="19"/>
  <c r="AH29" i="19"/>
  <c r="AI29" i="19"/>
  <c r="AJ29" i="19"/>
  <c r="AK29" i="19"/>
  <c r="AL29" i="19"/>
  <c r="AM29" i="19"/>
  <c r="Y30" i="19"/>
  <c r="Z30" i="19"/>
  <c r="AA30" i="19"/>
  <c r="AB30" i="19"/>
  <c r="AC30" i="19"/>
  <c r="AD30" i="19"/>
  <c r="AE30" i="19"/>
  <c r="AF30" i="19"/>
  <c r="AG30" i="19"/>
  <c r="AH30" i="19"/>
  <c r="AI30" i="19"/>
  <c r="AJ30" i="19"/>
  <c r="AK30" i="19"/>
  <c r="AL30" i="19"/>
  <c r="AM30" i="19"/>
  <c r="Y31" i="19"/>
  <c r="Z31" i="19"/>
  <c r="AA31" i="19"/>
  <c r="AB31" i="19"/>
  <c r="AC31" i="19"/>
  <c r="AD31" i="19"/>
  <c r="AE31" i="19"/>
  <c r="AF31" i="19"/>
  <c r="AG31" i="19"/>
  <c r="AH31" i="19"/>
  <c r="AI31" i="19"/>
  <c r="AJ31" i="19"/>
  <c r="AK31" i="19"/>
  <c r="AL31" i="19"/>
  <c r="AM31" i="19"/>
  <c r="Y32" i="19"/>
  <c r="Z32" i="19"/>
  <c r="AA32" i="19"/>
  <c r="AB32" i="19"/>
  <c r="AC32" i="19"/>
  <c r="AD32" i="19"/>
  <c r="AE32" i="19"/>
  <c r="AF32" i="19"/>
  <c r="AG32" i="19"/>
  <c r="AH32" i="19"/>
  <c r="AI32" i="19"/>
  <c r="AJ32" i="19"/>
  <c r="AK32" i="19"/>
  <c r="AL32" i="19"/>
  <c r="AM32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Y34" i="19"/>
  <c r="Z34" i="19"/>
  <c r="AA34" i="19"/>
  <c r="AB34" i="19"/>
  <c r="AC34" i="19"/>
  <c r="AD34" i="19"/>
  <c r="AE34" i="19"/>
  <c r="AF34" i="19"/>
  <c r="AG34" i="19"/>
  <c r="AH34" i="19"/>
  <c r="AI34" i="19"/>
  <c r="AJ34" i="19"/>
  <c r="AK34" i="19"/>
  <c r="AL34" i="19"/>
  <c r="AM34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Q33" i="19"/>
  <c r="Q32" i="19"/>
  <c r="D13" i="7" l="1"/>
  <c r="D10" i="7"/>
  <c r="G42" i="37" l="1"/>
  <c r="C34" i="33" l="1"/>
  <c r="F14" i="27"/>
  <c r="F15" i="26"/>
  <c r="D9" i="25"/>
  <c r="D28" i="3"/>
  <c r="D27" i="3"/>
  <c r="D47" i="37"/>
  <c r="D44" i="37"/>
  <c r="Q21" i="19"/>
  <c r="Q20" i="19"/>
  <c r="D9" i="7"/>
  <c r="D10" i="39" l="1"/>
  <c r="D12" i="39" s="1"/>
  <c r="M10" i="38"/>
  <c r="L10" i="38"/>
  <c r="K10" i="38"/>
  <c r="J10" i="38"/>
  <c r="I10" i="38"/>
  <c r="H10" i="38"/>
  <c r="G10" i="38"/>
  <c r="F10" i="38"/>
  <c r="E10" i="38"/>
  <c r="D10" i="38"/>
  <c r="C10" i="38"/>
  <c r="B10" i="38"/>
  <c r="N9" i="38"/>
  <c r="N8" i="38"/>
  <c r="N10" i="38" s="1"/>
  <c r="B13" i="28" l="1"/>
  <c r="D8" i="25" l="1"/>
  <c r="D21" i="3"/>
  <c r="D20" i="3"/>
  <c r="Q34" i="20"/>
  <c r="Q33" i="20"/>
  <c r="Q32" i="20"/>
  <c r="Q31" i="20"/>
  <c r="Q30" i="20"/>
  <c r="Q29" i="20"/>
  <c r="Q28" i="20"/>
  <c r="Q27" i="20"/>
  <c r="C14" i="7"/>
  <c r="B14" i="7"/>
  <c r="D8" i="7"/>
  <c r="I13" i="27" l="1"/>
  <c r="I12" i="27"/>
  <c r="I11" i="27"/>
  <c r="I14" i="26"/>
  <c r="E34" i="17" l="1"/>
  <c r="D14" i="3"/>
  <c r="D13" i="3"/>
  <c r="D12" i="3"/>
  <c r="D11" i="3"/>
  <c r="D42" i="37"/>
  <c r="D41" i="37"/>
  <c r="D40" i="37"/>
  <c r="D39" i="37"/>
  <c r="G34" i="33" l="1"/>
  <c r="F34" i="33"/>
  <c r="H14" i="27"/>
  <c r="G14" i="27"/>
  <c r="E14" i="27"/>
  <c r="I9" i="26"/>
  <c r="G15" i="26"/>
  <c r="Q26" i="19"/>
  <c r="Q25" i="19"/>
  <c r="D34" i="33" l="1"/>
  <c r="H34" i="33"/>
  <c r="E34" i="33"/>
  <c r="C14" i="27"/>
  <c r="E15" i="26"/>
  <c r="D15" i="26"/>
  <c r="H15" i="26"/>
  <c r="D43" i="37"/>
  <c r="D38" i="37"/>
  <c r="B48" i="37"/>
  <c r="C48" i="37"/>
  <c r="W8" i="20"/>
  <c r="Q37" i="20"/>
  <c r="Q36" i="20"/>
  <c r="Q35" i="20"/>
  <c r="Q26" i="20"/>
  <c r="Q25" i="20"/>
  <c r="Q24" i="20"/>
  <c r="Y7" i="19"/>
  <c r="Q18" i="19"/>
  <c r="Q17" i="19"/>
  <c r="Q16" i="19"/>
  <c r="Q15" i="19"/>
  <c r="M34" i="32" l="1"/>
  <c r="M49" i="20"/>
  <c r="K35" i="19"/>
  <c r="Q45" i="20" l="1"/>
  <c r="Q44" i="20"/>
  <c r="D14" i="27" l="1"/>
  <c r="B14" i="27"/>
  <c r="D25" i="37"/>
  <c r="D24" i="37"/>
  <c r="D23" i="37"/>
  <c r="D22" i="37"/>
  <c r="D21" i="37"/>
  <c r="D20" i="37"/>
  <c r="D19" i="37"/>
  <c r="D18" i="37"/>
  <c r="D17" i="37"/>
  <c r="D16" i="37"/>
  <c r="G63" i="37" l="1"/>
  <c r="U19" i="20"/>
  <c r="D30" i="3"/>
  <c r="Q30" i="19"/>
  <c r="Q29" i="19"/>
  <c r="N34" i="32" l="1"/>
  <c r="D29" i="3"/>
  <c r="D26" i="3"/>
  <c r="N49" i="20"/>
  <c r="Q7" i="19"/>
  <c r="V7" i="19"/>
  <c r="Q8" i="19"/>
  <c r="V8" i="19"/>
  <c r="Q9" i="19"/>
  <c r="V9" i="19"/>
  <c r="Q10" i="19"/>
  <c r="V10" i="19"/>
  <c r="Q11" i="19"/>
  <c r="Q12" i="19"/>
  <c r="Q13" i="19"/>
  <c r="Q14" i="19"/>
  <c r="V11" i="19"/>
  <c r="Q22" i="19"/>
  <c r="Q23" i="19"/>
  <c r="Q24" i="19"/>
  <c r="Q27" i="19"/>
  <c r="Q28" i="19"/>
  <c r="Q31" i="19"/>
  <c r="Q34" i="19"/>
  <c r="B35" i="19"/>
  <c r="C35" i="19"/>
  <c r="D35" i="19"/>
  <c r="E35" i="19"/>
  <c r="F35" i="19"/>
  <c r="G35" i="19"/>
  <c r="H35" i="19"/>
  <c r="I35" i="19"/>
  <c r="J35" i="19"/>
  <c r="L35" i="19"/>
  <c r="M35" i="19"/>
  <c r="N35" i="19"/>
  <c r="O35" i="19"/>
  <c r="P35" i="19"/>
  <c r="B13" i="29" l="1"/>
  <c r="B34" i="33"/>
  <c r="I33" i="33"/>
  <c r="I32" i="33"/>
  <c r="I31" i="33"/>
  <c r="I30" i="33"/>
  <c r="I29" i="33"/>
  <c r="I28" i="33"/>
  <c r="I27" i="33"/>
  <c r="I26" i="33"/>
  <c r="I25" i="33"/>
  <c r="I24" i="33"/>
  <c r="I23" i="33"/>
  <c r="I22" i="33"/>
  <c r="I21" i="33"/>
  <c r="I20" i="33"/>
  <c r="I19" i="33"/>
  <c r="I18" i="33"/>
  <c r="I17" i="33"/>
  <c r="I16" i="33"/>
  <c r="I15" i="33"/>
  <c r="I14" i="33"/>
  <c r="I13" i="33"/>
  <c r="I12" i="33"/>
  <c r="I11" i="33"/>
  <c r="I10" i="33"/>
  <c r="I9" i="33"/>
  <c r="I8" i="33"/>
  <c r="I8" i="27"/>
  <c r="C15" i="26"/>
  <c r="B15" i="26"/>
  <c r="I8" i="26"/>
  <c r="D10" i="25"/>
  <c r="D14" i="25" s="1"/>
  <c r="P34" i="32"/>
  <c r="O34" i="32"/>
  <c r="L34" i="32"/>
  <c r="K34" i="32"/>
  <c r="J34" i="32"/>
  <c r="I34" i="32"/>
  <c r="H34" i="32"/>
  <c r="G34" i="32"/>
  <c r="F34" i="32"/>
  <c r="E34" i="32"/>
  <c r="D34" i="32"/>
  <c r="C34" i="32"/>
  <c r="B34" i="32"/>
  <c r="Q33" i="32"/>
  <c r="Q32" i="32"/>
  <c r="Q31" i="32"/>
  <c r="Q30" i="32"/>
  <c r="Q29" i="32"/>
  <c r="Q28" i="32"/>
  <c r="Q27" i="32"/>
  <c r="Q26" i="32"/>
  <c r="Q25" i="32"/>
  <c r="Q24" i="32"/>
  <c r="Q23" i="32"/>
  <c r="Q22" i="32"/>
  <c r="Q21" i="32"/>
  <c r="Q20" i="32"/>
  <c r="Q19" i="32"/>
  <c r="Q18" i="32"/>
  <c r="Q17" i="32"/>
  <c r="Q16" i="32"/>
  <c r="Q15" i="32"/>
  <c r="T15" i="32"/>
  <c r="Q14" i="32"/>
  <c r="Q13" i="32"/>
  <c r="Q12" i="32"/>
  <c r="Q11" i="32"/>
  <c r="Q10" i="32"/>
  <c r="Q9" i="32"/>
  <c r="W8" i="32"/>
  <c r="Q8" i="32"/>
  <c r="C31" i="3"/>
  <c r="B31" i="3"/>
  <c r="D25" i="3"/>
  <c r="D24" i="3"/>
  <c r="D23" i="3"/>
  <c r="D22" i="3"/>
  <c r="D19" i="3"/>
  <c r="D10" i="3"/>
  <c r="D9" i="3"/>
  <c r="D8" i="3"/>
  <c r="D14" i="9"/>
  <c r="H7" i="9" s="1"/>
  <c r="D13" i="9"/>
  <c r="H12" i="9" s="1"/>
  <c r="D12" i="9"/>
  <c r="D11" i="9"/>
  <c r="H9" i="9" s="1"/>
  <c r="D10" i="9"/>
  <c r="H11" i="9" s="1"/>
  <c r="C9" i="9"/>
  <c r="C15" i="9" s="1"/>
  <c r="B9" i="9"/>
  <c r="D8" i="9"/>
  <c r="H8" i="9" s="1"/>
  <c r="G55" i="6"/>
  <c r="H55" i="6" s="1"/>
  <c r="H54" i="6"/>
  <c r="H51" i="6"/>
  <c r="H50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H62" i="37"/>
  <c r="H61" i="37"/>
  <c r="H60" i="37"/>
  <c r="H59" i="37"/>
  <c r="H58" i="37"/>
  <c r="H57" i="37"/>
  <c r="H56" i="37"/>
  <c r="H55" i="37"/>
  <c r="H54" i="37"/>
  <c r="H53" i="37"/>
  <c r="H52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15" i="37"/>
  <c r="D14" i="37"/>
  <c r="D13" i="37"/>
  <c r="D12" i="37"/>
  <c r="D11" i="37"/>
  <c r="D10" i="37"/>
  <c r="D9" i="37"/>
  <c r="D8" i="37"/>
  <c r="Y133" i="20"/>
  <c r="X103" i="20"/>
  <c r="V64" i="20"/>
  <c r="P49" i="20"/>
  <c r="O49" i="20"/>
  <c r="L49" i="20"/>
  <c r="K49" i="20"/>
  <c r="J49" i="20"/>
  <c r="I49" i="20"/>
  <c r="H49" i="20"/>
  <c r="G49" i="20"/>
  <c r="F49" i="20"/>
  <c r="E49" i="20"/>
  <c r="D49" i="20"/>
  <c r="C49" i="20"/>
  <c r="B49" i="20"/>
  <c r="Q48" i="20"/>
  <c r="Q47" i="20"/>
  <c r="Q46" i="20"/>
  <c r="Q43" i="20"/>
  <c r="Q42" i="20"/>
  <c r="Q41" i="20"/>
  <c r="Q40" i="20"/>
  <c r="Q39" i="20"/>
  <c r="Q38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1" i="20"/>
  <c r="Q10" i="20"/>
  <c r="Q9" i="20"/>
  <c r="Q8" i="20"/>
  <c r="V6" i="19"/>
  <c r="V5" i="19"/>
  <c r="V4" i="19"/>
  <c r="D14" i="7"/>
  <c r="D18" i="8"/>
  <c r="C18" i="8"/>
  <c r="B18" i="8"/>
  <c r="E17" i="8"/>
  <c r="E16" i="8"/>
  <c r="E15" i="8"/>
  <c r="E14" i="8"/>
  <c r="E13" i="8"/>
  <c r="J12" i="8"/>
  <c r="E12" i="8"/>
  <c r="E11" i="8"/>
  <c r="E10" i="8"/>
  <c r="E9" i="8"/>
  <c r="E8" i="8"/>
  <c r="K115" i="18"/>
  <c r="L111" i="18" s="1"/>
  <c r="J25" i="18"/>
  <c r="K10" i="18" s="1"/>
  <c r="E24" i="18"/>
  <c r="D24" i="18"/>
  <c r="C24" i="18"/>
  <c r="B24" i="18"/>
  <c r="F23" i="18"/>
  <c r="F22" i="18"/>
  <c r="O21" i="18"/>
  <c r="F21" i="18"/>
  <c r="F20" i="18"/>
  <c r="F19" i="18"/>
  <c r="F18" i="18"/>
  <c r="F17" i="18"/>
  <c r="F16" i="18"/>
  <c r="J16" i="18"/>
  <c r="F15" i="18"/>
  <c r="F14" i="18"/>
  <c r="F13" i="18"/>
  <c r="F12" i="18"/>
  <c r="F11" i="18"/>
  <c r="F10" i="18"/>
  <c r="F9" i="18"/>
  <c r="F8" i="18"/>
  <c r="F34" i="17"/>
  <c r="D34" i="17"/>
  <c r="C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K32" i="17" l="1"/>
  <c r="M32" i="17"/>
  <c r="N32" i="17"/>
  <c r="L32" i="17"/>
  <c r="J32" i="17"/>
  <c r="L105" i="18"/>
  <c r="L106" i="18"/>
  <c r="L108" i="18"/>
  <c r="L112" i="18"/>
  <c r="L113" i="18"/>
  <c r="H52" i="6"/>
  <c r="L107" i="18"/>
  <c r="H53" i="6"/>
  <c r="L109" i="18"/>
  <c r="L110" i="18"/>
  <c r="D46" i="6"/>
  <c r="H48" i="6"/>
  <c r="H49" i="6"/>
  <c r="Q49" i="20"/>
  <c r="K15" i="18"/>
  <c r="U14" i="32"/>
  <c r="U4" i="32"/>
  <c r="U5" i="32"/>
  <c r="U6" i="32"/>
  <c r="U7" i="32"/>
  <c r="U8" i="32"/>
  <c r="U9" i="32"/>
  <c r="U10" i="32"/>
  <c r="U11" i="32"/>
  <c r="U12" i="32"/>
  <c r="U13" i="32"/>
  <c r="I14" i="27"/>
  <c r="K22" i="18"/>
  <c r="K6" i="18"/>
  <c r="K8" i="18"/>
  <c r="D9" i="9"/>
  <c r="D15" i="9" s="1"/>
  <c r="E11" i="9" s="1"/>
  <c r="K23" i="18"/>
  <c r="K17" i="18"/>
  <c r="K16" i="18"/>
  <c r="K11" i="18"/>
  <c r="K20" i="18"/>
  <c r="K12" i="18"/>
  <c r="K18" i="18"/>
  <c r="K7" i="18"/>
  <c r="K13" i="18"/>
  <c r="K19" i="18"/>
  <c r="K14" i="18"/>
  <c r="K24" i="18"/>
  <c r="K21" i="18"/>
  <c r="K9" i="18"/>
  <c r="I34" i="33"/>
  <c r="I15" i="26"/>
  <c r="E18" i="8"/>
  <c r="Q34" i="32"/>
  <c r="D31" i="3"/>
  <c r="D48" i="37"/>
  <c r="Q35" i="19"/>
  <c r="F24" i="18"/>
  <c r="G34" i="17"/>
  <c r="H10" i="9"/>
  <c r="K9" i="9" s="1"/>
  <c r="B15" i="9"/>
  <c r="E13" i="9" l="1"/>
  <c r="E12" i="9"/>
  <c r="H13" i="9"/>
  <c r="M9" i="9"/>
  <c r="E15" i="9"/>
  <c r="E8" i="9"/>
  <c r="E14" i="9"/>
  <c r="E10" i="9"/>
  <c r="E9" i="9"/>
  <c r="I11" i="9" l="1"/>
  <c r="I8" i="9"/>
  <c r="I9" i="9"/>
  <c r="I7" i="9"/>
  <c r="I10" i="9"/>
</calcChain>
</file>

<file path=xl/sharedStrings.xml><?xml version="1.0" encoding="utf-8"?>
<sst xmlns="http://schemas.openxmlformats.org/spreadsheetml/2006/main" count="1001" uniqueCount="330">
  <si>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</si>
  <si>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</si>
  <si>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</si>
  <si>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</si>
  <si>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</si>
  <si>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</si>
  <si>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</si>
  <si>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</si>
  <si>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</si>
  <si>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</si>
  <si>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</si>
  <si>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</si>
  <si>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</si>
  <si>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</si>
  <si>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</si>
  <si>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</si>
  <si>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</si>
  <si>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</si>
  <si>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 xml:space="preserve">     - TOTAL TEMPORAL</t>
  </si>
  <si>
    <t xml:space="preserve">     - PARCIAL PERMANENTE</t>
  </si>
  <si>
    <t xml:space="preserve">     - TOTAL PERMANENTE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</si>
  <si>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</si>
  <si>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</si>
  <si>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</si>
  <si>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</si>
  <si>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</si>
  <si>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</si>
  <si>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</si>
  <si>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</si>
  <si>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</si>
  <si>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</si>
  <si>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OTRAS</t>
  </si>
  <si>
    <t>FUENTE :   MTPE / OGETIC / OFICINA DE ESTADÍSTICA</t>
  </si>
  <si>
    <t>ACCIDENTES DE TRABAJO</t>
  </si>
  <si>
    <t>ACCIDENTES MORTALES</t>
  </si>
  <si>
    <t>ENFERMEDADES OCUPACIONALES</t>
  </si>
  <si>
    <t>ESCORIACIONES</t>
  </si>
  <si>
    <t>FORMA DEL INCIDENTE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</si>
  <si>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</si>
  <si>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</si>
  <si>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</si>
  <si>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</si>
  <si>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</si>
  <si>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</si>
  <si>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</si>
  <si>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</si>
  <si>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</si>
  <si>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</si>
  <si>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</si>
  <si>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TACNA</t>
  </si>
  <si>
    <t>PASCO</t>
  </si>
  <si>
    <t>PIURA</t>
  </si>
  <si>
    <t>AREQUIPA</t>
  </si>
  <si>
    <t>MOQUEGUA</t>
  </si>
  <si>
    <t>ICA</t>
  </si>
  <si>
    <t>LORETO</t>
  </si>
  <si>
    <t>CUSCO</t>
  </si>
  <si>
    <t>ANCASH</t>
  </si>
  <si>
    <t>CALLAO</t>
  </si>
  <si>
    <t>LIMA</t>
  </si>
  <si>
    <t>HUANCAVELICA</t>
  </si>
  <si>
    <t>UCAYALI</t>
  </si>
  <si>
    <t>LAMBAYEQUE</t>
  </si>
  <si>
    <t>LA LIBERTAD</t>
  </si>
  <si>
    <t>INCIDENTES PELIGROSOS</t>
  </si>
  <si>
    <t>HOGARES PRIVADOS CON SERVICIO DOMÉSTICO</t>
  </si>
  <si>
    <t>PESCA</t>
  </si>
  <si>
    <t>ADMINISTRACIÓN PÚBLICA Y DEFENSA</t>
  </si>
  <si>
    <t>SERVICIOS SOCIALES Y DE SALUD</t>
  </si>
  <si>
    <t>INTERMEDIACIÓN FINANCIERA</t>
  </si>
  <si>
    <t>ENSEÑANZA</t>
  </si>
  <si>
    <t>HOTELES Y RESTAURANTES</t>
  </si>
  <si>
    <t>SUMINISTRO DE ELECTRICIDAD, GAS Y AGUA</t>
  </si>
  <si>
    <t>AGRICULTURA, GANADERÍA, CAZA Y SILVICULTURA</t>
  </si>
  <si>
    <t>CONSTRUCCIÓN</t>
  </si>
  <si>
    <t>INDUSTRIAS MANUFACTURERAS</t>
  </si>
  <si>
    <t xml:space="preserve">EXPLOTACIÓN DE MINAS Y CANTERAS 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</si>
  <si>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</si>
  <si>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</si>
  <si>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</si>
  <si>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</si>
  <si>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</si>
  <si>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</si>
  <si>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</si>
  <si>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</si>
  <si>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</si>
  <si>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</si>
  <si>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</si>
  <si>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</si>
  <si>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</si>
  <si>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</si>
  <si>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</si>
  <si>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</si>
  <si>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</si>
  <si>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</si>
  <si>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</si>
  <si>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</si>
  <si>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</si>
  <si>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</si>
  <si>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</si>
  <si>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</si>
  <si>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</si>
  <si>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</si>
  <si>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FORMA DEL ACCIDENTE</t>
  </si>
  <si>
    <t>PRODUCTOS ELABORADOS</t>
  </si>
  <si>
    <t>TECHO</t>
  </si>
  <si>
    <t>SUSTANCIAS QUÍMICAS - PLAGUICIDAS</t>
  </si>
  <si>
    <t>ESCALERA</t>
  </si>
  <si>
    <t>ABERTURAS, PUERTAS,PORTONES, PERSIANAS</t>
  </si>
  <si>
    <t>MUEBLES EN GENERAL</t>
  </si>
  <si>
    <t>PISO</t>
  </si>
  <si>
    <t>MATERIAS PRIMAS</t>
  </si>
  <si>
    <t>AGENTE CAUSANTE</t>
  </si>
  <si>
    <t>OTRAS FORMAS</t>
  </si>
  <si>
    <t>E</t>
  </si>
  <si>
    <t>APRISIONAMIENTO O ATRAPAMIENTO</t>
  </si>
  <si>
    <t>VEHÍCULOS O MEDIOS DE TRANSPORTE EN GENERAL</t>
  </si>
  <si>
    <t>MÁQUINAS Y EQUIPOS EN GENERAL</t>
  </si>
  <si>
    <t>MASCULINO</t>
  </si>
  <si>
    <t>FEMENINO</t>
  </si>
  <si>
    <t>SEXO</t>
  </si>
  <si>
    <t>LIMA METROPOLITANA</t>
  </si>
  <si>
    <t>PERÚ</t>
  </si>
  <si>
    <t>FUNCIONARIO</t>
  </si>
  <si>
    <t>OBRERO</t>
  </si>
  <si>
    <t>OFICIAL</t>
  </si>
  <si>
    <t>NO DETERMINADO</t>
  </si>
  <si>
    <t>PEÓN</t>
  </si>
  <si>
    <t>MESES</t>
  </si>
  <si>
    <t xml:space="preserve">NOTIFICACIONES DE ACCIDENTES DE TRABAJO POR SEXO, SEGÚN MESES </t>
  </si>
  <si>
    <t>ANDAMIOS</t>
  </si>
  <si>
    <t>ELECTRICIDAD</t>
  </si>
  <si>
    <t>RECIPIENTES</t>
  </si>
  <si>
    <t>HERRAMIENTAS (PORTÁTILES, MANUALES, MECÁNICAS, ELÉCTRICAS,ETC.)</t>
  </si>
  <si>
    <t>APARATOS PARA IZAR O MEDIOS DE ELEVACIÓN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</si>
  <si>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</si>
  <si>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</si>
  <si>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</si>
  <si>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</si>
  <si>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</si>
  <si>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</si>
  <si>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</si>
  <si>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</si>
  <si>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</si>
  <si>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</si>
  <si>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</si>
  <si>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</si>
  <si>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 xml:space="preserve">NOTIFICACIONES DE ACCIDENTES MORTALES POR SEXO, SEGÚN MESES </t>
  </si>
  <si>
    <t xml:space="preserve">NOTIFICACIONES DE INCIDENTES PELIGROSOS, SEGÚN MESES </t>
  </si>
  <si>
    <t>CAPATAZ</t>
  </si>
  <si>
    <t>VEGETALES</t>
  </si>
  <si>
    <t>NOTIFICACIONES DE ACCIDENTES MORTALES POR ACTIVIDAD ECONÓMICA, SEGÚN FORMA DEL ACCIDENTE</t>
  </si>
  <si>
    <t>NOTIFICACIONES DE ACCIDENTES MORTALES POR ACTIVIDAD ECONÓMICA, SEGÚN AGENTE CAUSANTE</t>
  </si>
  <si>
    <t>NOTIFICACIONES DE INCIDENTES PELIGROSOS, SEGÚN FORMA DEL INCIDENTE</t>
  </si>
  <si>
    <t>REGIÓN CERVICAL</t>
  </si>
  <si>
    <t>REGIÓN DORSAL</t>
  </si>
  <si>
    <t>REGIÓN LUMBOSACRA (COLUMNA VERTEBRAL Y MUSCULAR ADYACENTES)</t>
  </si>
  <si>
    <t>TUMBES</t>
  </si>
  <si>
    <t>CABLEADO DE ELECTRICIDAD</t>
  </si>
  <si>
    <t>ESTANTERÍAS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</si>
  <si>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</si>
  <si>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</si>
  <si>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</si>
  <si>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</si>
  <si>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</si>
  <si>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</si>
  <si>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OTROS AGENTES CAUSANTES *</t>
  </si>
  <si>
    <t>AYACUCHO</t>
  </si>
  <si>
    <t>ARMA DE FUEGO</t>
  </si>
  <si>
    <t>ONDA EXPANSIVA</t>
  </si>
  <si>
    <t>CADERA</t>
  </si>
  <si>
    <t>CARA (UBICACIÓN NO CLASIFICADA EN OTRO EPÍGRAFE)</t>
  </si>
  <si>
    <t>SAN MARTÍN</t>
  </si>
  <si>
    <t>PUNO</t>
  </si>
  <si>
    <t>HUÁNUCO</t>
  </si>
  <si>
    <t>AGRICULTOR</t>
  </si>
  <si>
    <t>AMAZONAS</t>
  </si>
  <si>
    <t>APURÍMAC</t>
  </si>
  <si>
    <t>CAJAMARCA</t>
  </si>
  <si>
    <t>MADRE DE DIOS</t>
  </si>
  <si>
    <t>JUNÍN</t>
  </si>
  <si>
    <t>ANIMALES</t>
  </si>
  <si>
    <t>ARMA BLANCA</t>
  </si>
  <si>
    <t>PARALELAS</t>
  </si>
  <si>
    <t>LÍNEAS DE GAS</t>
  </si>
  <si>
    <t>NOTA: No incluye Accidentes Mortales</t>
  </si>
  <si>
    <t>RAMPAS</t>
  </si>
  <si>
    <t>VENTANAS</t>
  </si>
  <si>
    <t>APARATO GENITAL EN GENERAL</t>
  </si>
  <si>
    <t>MAMAS</t>
  </si>
  <si>
    <t>HOMBRO (INCLUSIÓN DE CLAVÍCULAS, OMÓPLATO Y AXILA)</t>
  </si>
  <si>
    <t>TÓRAX (COSTILLAS, ESTERNÓN)</t>
  </si>
  <si>
    <t xml:space="preserve">     - NO DETERMINADO</t>
  </si>
  <si>
    <t>ASIENTOS EN GENERAL</t>
  </si>
  <si>
    <t>LÍNEAS O CAÑERÍAS DE AGUA</t>
  </si>
  <si>
    <t>REGIÓN CRANEANA (CRÁNEO, CUERO CABELLUDO)</t>
  </si>
  <si>
    <t>NOTIFICACIONES 
DE INCIDENTES 
PELIGROSOS</t>
  </si>
  <si>
    <t>COMERCIO AL POR MAYOR Y AL POR MENOR, 
REP. VEHÍC. AUTOM.</t>
  </si>
  <si>
    <t>ACTIVIDADES INMOBILIARIAS, EMPRESARIALES Y 
DE ALQUILER</t>
  </si>
  <si>
    <t>TRANSPORTE, ALMACENAMIENTO Y 
COMUNICACIONES</t>
  </si>
  <si>
    <t>NOTIFICACIONES DE ACCIDENTES DE TRABAJO POR ACTIVIDAD ECONÓMICA, SEGÚN  FORMA DEL  ACCIDENTE</t>
  </si>
  <si>
    <t>NOTIFICACIONES DE ACCIDENTES DE TRABAJO POR SEXO, SEGÚN NATURALEZA DE 
LA LESIÓN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</si>
  <si>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</si>
  <si>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</si>
  <si>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</si>
  <si>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</si>
  <si>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</si>
  <si>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</si>
  <si>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</si>
  <si>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</si>
  <si>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t>NOTIFICACIONES  DE
INCIDENTES PELIGROSOS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</si>
  <si>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</si>
  <si>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CHOQUE CONTRA OBJETO</t>
  </si>
  <si>
    <t>CONTACTO CON MATERIAS CALIENTES O INCANDESCENTES</t>
  </si>
  <si>
    <t>FGDF</t>
  </si>
  <si>
    <t>DFGDFD</t>
  </si>
  <si>
    <t>FDS</t>
  </si>
  <si>
    <t>SDSFS</t>
  </si>
  <si>
    <t>CONTACTO CON ELECTRICIDAD</t>
  </si>
  <si>
    <t>OTRAS ACTIV. SERV. COMUNITARIOS, SOCIALES
Y PERSONALES</t>
  </si>
  <si>
    <t>H</t>
  </si>
  <si>
    <t>L</t>
  </si>
  <si>
    <t>MORDEDURA DE ANIMALES</t>
  </si>
  <si>
    <t>NOTIFICACIONES DE ACCIDENTES DE TRABAJO POR ACTIVIDAD ECONÓMICA, 
SEGÚN AGENTE CAUSANTE</t>
  </si>
  <si>
    <t>CONTACTO CON CALOR</t>
  </si>
  <si>
    <t>PISADAS SOBRE OBJETO</t>
  </si>
  <si>
    <t>B</t>
  </si>
  <si>
    <t>TOTAL PERMANENTE</t>
  </si>
  <si>
    <t>Q  ORG.Y ÓRGANOS EXTRATERRITORIA.</t>
  </si>
  <si>
    <t>ENERO</t>
  </si>
  <si>
    <t>REJILLAS</t>
  </si>
  <si>
    <t>REGIONES</t>
  </si>
  <si>
    <t>TIPO DE NOTIFICACIONES, SEGÚN REGIONES</t>
  </si>
  <si>
    <t>NOTIFICACIONES DE ACCIDENTES DE TRABAJO POR ACTIVIDAD ECONÓMICA, 
SEGÚN REGIONES</t>
  </si>
  <si>
    <t>NOTIFICACIONES DE ACCIDENTES MORTALES POR ACTIVIDAD ECONÓMICA, SEGÚN REGIONES</t>
  </si>
  <si>
    <t>BANCOS DE TRABAJO</t>
  </si>
  <si>
    <t>PAREDES</t>
  </si>
  <si>
    <t>TORCEDURAS Y ESQUINCES</t>
  </si>
  <si>
    <t>ANEXO N° 05</t>
  </si>
  <si>
    <t>ANEXO N° 06</t>
  </si>
  <si>
    <t>ANEXO N° 10</t>
  </si>
  <si>
    <t>ANEXO N° 12</t>
  </si>
  <si>
    <t>ANEXO N° 13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</si>
  <si>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</si>
  <si>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</si>
  <si>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</si>
  <si>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</si>
  <si>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</si>
  <si>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</si>
  <si>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</si>
  <si>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</si>
  <si>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15</t>
  </si>
  <si>
    <t>ANEXO N° 16</t>
  </si>
  <si>
    <t>ANEXO N° 01</t>
  </si>
  <si>
    <t>M</t>
  </si>
  <si>
    <t>J</t>
  </si>
  <si>
    <t>DERRUMBES O DESPLOMES DE INSTALACIONES</t>
  </si>
  <si>
    <t>CONTACTO CON FUEGO</t>
  </si>
  <si>
    <t>PASARELAS</t>
  </si>
  <si>
    <t>ESCRITORIOS</t>
  </si>
  <si>
    <t>HERIDA DE BALA</t>
  </si>
  <si>
    <t>EFECTOS DE ELECTRICIDAD</t>
  </si>
  <si>
    <t xml:space="preserve">                              </t>
  </si>
  <si>
    <t xml:space="preserve">                                  </t>
  </si>
  <si>
    <t>2019</t>
  </si>
  <si>
    <t>ARCHIVOS</t>
  </si>
  <si>
    <t>FEBRERO</t>
  </si>
  <si>
    <t>ASFIXIA</t>
  </si>
  <si>
    <t>DESPRENDIMIENTO DE ROCAS</t>
  </si>
  <si>
    <t>INCENDIO DE UN CENTRO DE TRABAJO</t>
  </si>
  <si>
    <t>ANEXO N° 17</t>
  </si>
  <si>
    <t>NOTIFICACIONES DE ENFERMEDADES OCUPACIONALES POR MESES DE 
CERTIFICACIÓN MÉDICA REPORTADA, SEGÚN SEXO</t>
  </si>
  <si>
    <t>MESES DE CERTIFICACIÓN MÉDICA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</si>
  <si>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</si>
  <si>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</si>
  <si>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</si>
  <si>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</si>
  <si>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</si>
  <si>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</si>
  <si>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</si>
  <si>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</si>
  <si>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</si>
  <si>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</si>
  <si>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ANEXO N° 18</t>
  </si>
  <si>
    <t>NOTIFICACIONES DE ENFERMEDADES OCUPACIONALES POR SEXO, SEGÚN TIPO DE ENFERMEDAD</t>
  </si>
  <si>
    <t>TIPO DE ENFERMEDAD</t>
  </si>
  <si>
    <t>APARATO DIGESTIVO EN GENERAL</t>
  </si>
  <si>
    <t>HERIDAS CONTUSAS (POR GOLPES O DE BORDES IRREGULA)</t>
  </si>
  <si>
    <t>CONTACTO CON PLAGUICIDAS</t>
  </si>
  <si>
    <t>EFECTOS DE LAS RADIACIONES</t>
  </si>
  <si>
    <t>* Incluye agentes causantes con menos de 26 casos</t>
  </si>
  <si>
    <t>AGRESIÓN CON ARMAS</t>
  </si>
  <si>
    <t>ATROPELLAMIENTO POR VEHÍCULOS</t>
  </si>
  <si>
    <t>CHOQUE DE VEHÍCULOS</t>
  </si>
  <si>
    <t>CHOQUE DE VEHÍCULOS DE TRABAJO</t>
  </si>
  <si>
    <t>GOLPES POR OBJETOS (EXCEPTO CAÍDAS)</t>
  </si>
  <si>
    <t>CAÍDA DE PERSONAS A NIVEL</t>
  </si>
  <si>
    <t>CAÍDA DE OBJETOS</t>
  </si>
  <si>
    <t>CAÍDA DE PERSONAL DE ALTURA</t>
  </si>
  <si>
    <t>CAÍDA DE PERSONAS AL AGUA</t>
  </si>
  <si>
    <t>CAÍDA DE CARGAS IZADAS(CONTENEDORES, PAQUETES, DESCARGAS, ETC)</t>
  </si>
  <si>
    <t>CONTACTO CON PRODUCTOS QUÍMICOS</t>
  </si>
  <si>
    <t>INTOXICACIONES POR OTRAS SUSTANCIAS QUÍMICAS</t>
  </si>
  <si>
    <t>ESFUERZOS FÍSICOS O FALSOS MOVIMIENTOS</t>
  </si>
  <si>
    <t>EXPLOSIÓN O IMPLOSIÓN</t>
  </si>
  <si>
    <t>EXPOSICIÓN A PRODUCTOS QUÍMICOS</t>
  </si>
  <si>
    <t>EXPOSICIÓN A RADIACIONES NO IONIZANTES</t>
  </si>
  <si>
    <t>EXPOSICIÓN AL CALOR</t>
  </si>
  <si>
    <t>FACTORES CLIMÁTICOS</t>
  </si>
  <si>
    <t>HERRAMIENTAS (PORTÁTILES, MANUALES, MECÁNICOS, ELÉCTRICAS, NEUMÁTICAS, ETC.)</t>
  </si>
  <si>
    <t>LÍNEAS DE AIRE</t>
  </si>
  <si>
    <t>LÍNEAS O CAÑERÍAS DE DESAGUES</t>
  </si>
  <si>
    <t>LÍNEAS O CAÑERÍAS DE MATERIAS PRIMAS O PRODUCTOS</t>
  </si>
  <si>
    <t>TRONCO, UBICACIONES MÚLTIPLES</t>
  </si>
  <si>
    <t>VIRUS DE HEPATITIS B,HEPATITIS C, VIH Y OTRAS INFECCIONES VÍRICAS</t>
  </si>
  <si>
    <t>JUNIO 2019</t>
  </si>
  <si>
    <t>CONTACTO CON FRIO</t>
  </si>
  <si>
    <t>INCENDIO</t>
  </si>
  <si>
    <t>MAQUINAS Y EQUIPOS EN GENERAL</t>
  </si>
  <si>
    <t>TUBOS DE VENTILACION</t>
  </si>
  <si>
    <t>GANGRENAS</t>
  </si>
  <si>
    <t>INTOXICACIONES POR PLAGUICIDAS</t>
  </si>
  <si>
    <t>DERRUMBES (ZANJAS, TALUDES, CALZADURAS, EXCAVACIONES, ETC)</t>
  </si>
  <si>
    <t>HIPOACUSIA O SORDERA PROVOCADA POR EL RUIDO</t>
  </si>
  <si>
    <t>SILICOSIS</t>
  </si>
  <si>
    <t>FALLA EN MECANISMOS PARA TRABAJOS HIPERBÁRICOS</t>
  </si>
  <si>
    <t>APARATO PSÍQUICO  EN GENERAL</t>
  </si>
  <si>
    <t>DISFUNCIONES ORGÁNICAS</t>
  </si>
  <si>
    <t>ENUCREACIÓN (PÉRDIDA OCULAR)</t>
  </si>
  <si>
    <t>HERIDAS CONTUSAS (POR GOLPES O DE BORDES IRREGULARES)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</si>
</sst>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0.0%"/>
  </numFmts>
  <fonts count="7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7"/>
      <color theme="0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b/>
      <sz val="10"/>
      <color theme="0"/>
      <name val="Helvetica Condensed"/>
      <family val="2"/>
    </font>
    <font>
      <sz val="10"/>
      <name val="Helvetica Condensed"/>
      <family val="2"/>
    </font>
    <font>
      <b/>
      <u/>
      <sz val="8"/>
      <name val="Helvetica Condensed"/>
      <family val="2"/>
    </font>
    <font>
      <sz val="14"/>
      <name val="Helvetica Condensed"/>
      <family val="2"/>
    </font>
    <font>
      <sz val="11"/>
      <name val="Helvetica Condensed"/>
      <family val="2"/>
    </font>
    <font>
      <b/>
      <sz val="6"/>
      <name val="Helvetica Condensed"/>
      <family val="2"/>
    </font>
    <font>
      <b/>
      <u/>
      <sz val="7"/>
      <name val="Helvetica Condensed"/>
      <family val="2"/>
    </font>
    <font>
      <b/>
      <u/>
      <sz val="7.5"/>
      <name val="Helvetica Condensed"/>
      <family val="2"/>
    </font>
    <font>
      <sz val="7.5"/>
      <name val="Helvetica Condensed"/>
      <family val="2"/>
    </font>
    <font>
      <sz val="6"/>
      <name val="Helvetica Condensed"/>
      <family val="2"/>
    </font>
    <font>
      <sz val="10"/>
      <color rgb="FFFF0000"/>
      <name val="Helvetica Condensed"/>
      <family val="2"/>
    </font>
    <font>
      <b/>
      <sz val="14"/>
      <name val="Helvetica Condensed"/>
      <family val="2"/>
    </font>
    <font>
      <b/>
      <sz val="7"/>
      <name val="Helvetica Condensed"/>
      <family val="2"/>
    </font>
    <font>
      <sz val="9"/>
      <name val="Helvetica Condensed"/>
      <family val="2"/>
    </font>
    <font>
      <b/>
      <sz val="7"/>
      <color indexed="8"/>
      <name val="Helvetica Condensed"/>
      <family val="2"/>
    </font>
    <font>
      <sz val="6"/>
      <name val="Arial"/>
      <family val="2"/>
    </font>
    <font>
      <b/>
      <sz val="11"/>
      <name val="Helvetica Condensed"/>
      <family val="2"/>
    </font>
    <font>
      <sz val="10"/>
      <name val="Helvetica Condensed"/>
      <family val="2"/>
    </font>
    <font>
      <sz val="11"/>
      <name val="Helvetica Condensed"/>
      <family val="2"/>
    </font>
    <font>
      <b/>
      <sz val="12"/>
      <name val="Helvetica Condensed"/>
      <family val="2"/>
    </font>
    <font>
      <sz val="8"/>
      <name val="Helvetica Condensed"/>
      <family val="2"/>
    </font>
    <font>
      <b/>
      <sz val="10"/>
      <name val="Helvetica Condensed"/>
      <family val="2"/>
    </font>
    <font>
      <b/>
      <sz val="7"/>
      <color theme="0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7"/>
      <color indexed="8"/>
      <name val="Helvetica Condensed"/>
      <family val="2"/>
    </font>
    <font>
      <b/>
      <sz val="8"/>
      <name val="Helvetica Condensed"/>
      <family val="2"/>
    </font>
    <font>
      <sz val="12"/>
      <name val="Helvetica Condensed"/>
      <family val="2"/>
    </font>
    <font>
      <b/>
      <sz val="11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1"/>
      <name val="Helvetica Condensed"/>
      <family val="2"/>
    </font>
    <font>
      <b/>
      <sz val="7"/>
      <color theme="0"/>
      <name val="Helvetica Condensed"/>
      <family val="2"/>
    </font>
    <font>
      <sz val="8"/>
      <name val="Helvetica Condensed"/>
      <family val="2"/>
    </font>
    <font>
      <sz val="7"/>
      <name val="Helvetica Condensed"/>
      <family val="2"/>
    </font>
    <font>
      <sz val="7"/>
      <color indexed="8"/>
      <name val="Helvetica Condensed"/>
      <family val="2"/>
    </font>
    <font>
      <b/>
      <sz val="7"/>
      <color indexed="8"/>
      <name val="Helvetica Condensed"/>
      <family val="2"/>
    </font>
    <font>
      <b/>
      <sz val="8"/>
      <name val="Helvetica Condensed"/>
      <family val="2"/>
    </font>
    <font>
      <b/>
      <u/>
      <sz val="8"/>
      <name val="Helvetica Condensed"/>
      <family val="2"/>
    </font>
    <font>
      <b/>
      <u/>
      <sz val="7"/>
      <name val="Helvetica Condensed"/>
      <family val="2"/>
    </font>
    <font>
      <sz val="5.5"/>
      <name val="Helvetica Condensed"/>
      <family val="2"/>
    </font>
    <font>
      <b/>
      <sz val="10"/>
      <color theme="0"/>
      <name val="Helvetica Condensed"/>
      <family val="2"/>
    </font>
    <font>
      <sz val="7"/>
      <color theme="0"/>
      <name val="Helvetica Condensed"/>
      <family val="2"/>
    </font>
    <font>
      <sz val="7"/>
      <color indexed="64"/>
      <name val="Helvetica Condensed"/>
      <family val="2"/>
    </font>
  </fonts>
  <fills count="8">
    <fill>
      <patternFill patternType="none"/>
    </fill>
    <fill>
      <patternFill patternType="gray125"/>
    </fill>
    <fill>
      <patternFill patternType="solid">
        <fgColor rgb="FFC75F0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</cellStyleXfs>
  <cellXfs count="51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Fill="1" applyAlignment="1">
      <alignment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5" fillId="0" borderId="14" xfId="0" applyNumberFormat="1" applyFont="1" applyFill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vertical="top"/>
    </xf>
    <xf numFmtId="164" fontId="0" fillId="0" borderId="0" xfId="0" applyNumberFormat="1" applyFill="1" applyAlignment="1">
      <alignment vertical="center"/>
    </xf>
    <xf numFmtId="3" fontId="5" fillId="0" borderId="0" xfId="0" applyNumberFormat="1" applyFont="1" applyFill="1" applyBorder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 indent="1"/>
    </xf>
    <xf numFmtId="49" fontId="13" fillId="4" borderId="10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Fill="1" applyBorder="1" applyAlignment="1">
      <alignment horizontal="right" vertical="center" wrapText="1" indent="1"/>
    </xf>
    <xf numFmtId="164" fontId="14" fillId="4" borderId="0" xfId="2" applyNumberFormat="1" applyFont="1" applyFill="1" applyBorder="1" applyAlignment="1">
      <alignment horizontal="right" vertical="center" wrapText="1" indent="1"/>
    </xf>
    <xf numFmtId="164" fontId="15" fillId="5" borderId="13" xfId="2" applyNumberFormat="1" applyFont="1" applyFill="1" applyBorder="1" applyAlignment="1">
      <alignment horizontal="right" vertical="center" wrapText="1" indent="1"/>
    </xf>
    <xf numFmtId="164" fontId="15" fillId="5" borderId="7" xfId="2" applyNumberFormat="1" applyFont="1" applyFill="1" applyBorder="1" applyAlignment="1">
      <alignment horizontal="right" vertical="center" wrapText="1" indent="1"/>
    </xf>
    <xf numFmtId="0" fontId="12" fillId="5" borderId="12" xfId="0" applyFont="1" applyFill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2" applyNumberFormat="1" applyFont="1" applyFill="1" applyBorder="1" applyAlignment="1">
      <alignment horizontal="right" vertical="center" wrapText="1" indent="1"/>
    </xf>
    <xf numFmtId="164" fontId="16" fillId="0" borderId="14" xfId="2" applyNumberFormat="1" applyFont="1" applyFill="1" applyBorder="1" applyAlignment="1">
      <alignment horizontal="right" vertical="center" wrapText="1" indent="1"/>
    </xf>
    <xf numFmtId="164" fontId="16" fillId="4" borderId="3" xfId="2" applyNumberFormat="1" applyFont="1" applyFill="1" applyBorder="1" applyAlignment="1">
      <alignment horizontal="right" vertical="center" wrapText="1" indent="1"/>
    </xf>
    <xf numFmtId="164" fontId="16" fillId="0" borderId="3" xfId="2" applyNumberFormat="1" applyFont="1" applyFill="1" applyBorder="1" applyAlignment="1">
      <alignment horizontal="right" vertical="center" wrapText="1" indent="1"/>
    </xf>
    <xf numFmtId="164" fontId="14" fillId="0" borderId="8" xfId="2" applyNumberFormat="1" applyFont="1" applyFill="1" applyBorder="1" applyAlignment="1">
      <alignment horizontal="right" vertical="center" wrapText="1" indent="1"/>
    </xf>
    <xf numFmtId="164" fontId="14" fillId="0" borderId="17" xfId="2" applyNumberFormat="1" applyFont="1" applyFill="1" applyBorder="1" applyAlignment="1">
      <alignment horizontal="right" vertical="center" wrapText="1" indent="1"/>
    </xf>
    <xf numFmtId="164" fontId="14" fillId="4" borderId="10" xfId="2" applyNumberFormat="1" applyFont="1" applyFill="1" applyBorder="1" applyAlignment="1">
      <alignment horizontal="right" vertical="center" wrapText="1" indent="1"/>
    </xf>
    <xf numFmtId="164" fontId="14" fillId="0" borderId="10" xfId="2" applyNumberFormat="1" applyFont="1" applyFill="1" applyBorder="1" applyAlignment="1">
      <alignment horizontal="right" vertical="center" wrapText="1" indent="1"/>
    </xf>
    <xf numFmtId="49" fontId="20" fillId="0" borderId="8" xfId="0" applyNumberFormat="1" applyFont="1" applyFill="1" applyBorder="1" applyAlignment="1">
      <alignment horizontal="left" vertical="center" wrapText="1" indent="1"/>
    </xf>
    <xf numFmtId="164" fontId="21" fillId="0" borderId="8" xfId="2" applyNumberFormat="1" applyFont="1" applyFill="1" applyBorder="1" applyAlignment="1">
      <alignment horizontal="right" vertical="center" wrapText="1" indent="4"/>
    </xf>
    <xf numFmtId="164" fontId="21" fillId="0" borderId="17" xfId="2" applyNumberFormat="1" applyFont="1" applyFill="1" applyBorder="1" applyAlignment="1">
      <alignment horizontal="right" vertical="center" wrapText="1" indent="4"/>
    </xf>
    <xf numFmtId="164" fontId="21" fillId="0" borderId="9" xfId="2" applyNumberFormat="1" applyFont="1" applyFill="1" applyBorder="1" applyAlignment="1">
      <alignment horizontal="right" vertical="center" wrapText="1" indent="4"/>
    </xf>
    <xf numFmtId="49" fontId="20" fillId="6" borderId="10" xfId="0" applyNumberFormat="1" applyFont="1" applyFill="1" applyBorder="1" applyAlignment="1">
      <alignment horizontal="left" vertical="center" wrapText="1" indent="1"/>
    </xf>
    <xf numFmtId="164" fontId="21" fillId="6" borderId="10" xfId="2" applyNumberFormat="1" applyFont="1" applyFill="1" applyBorder="1" applyAlignment="1">
      <alignment horizontal="right" vertical="center" wrapText="1" indent="4"/>
    </xf>
    <xf numFmtId="164" fontId="21" fillId="6" borderId="0" xfId="2" applyNumberFormat="1" applyFont="1" applyFill="1" applyBorder="1" applyAlignment="1">
      <alignment horizontal="right" vertical="center" wrapText="1" indent="4"/>
    </xf>
    <xf numFmtId="164" fontId="21" fillId="6" borderId="4" xfId="2" applyNumberFormat="1" applyFont="1" applyFill="1" applyBorder="1" applyAlignment="1">
      <alignment horizontal="right" vertical="center" wrapText="1" indent="4"/>
    </xf>
    <xf numFmtId="49" fontId="20" fillId="0" borderId="10" xfId="0" applyNumberFormat="1" applyFont="1" applyFill="1" applyBorder="1" applyAlignment="1">
      <alignment horizontal="left" vertical="center" wrapText="1" indent="1"/>
    </xf>
    <xf numFmtId="164" fontId="21" fillId="0" borderId="10" xfId="2" applyNumberFormat="1" applyFont="1" applyFill="1" applyBorder="1" applyAlignment="1">
      <alignment horizontal="right" vertical="center" wrapText="1" indent="4"/>
    </xf>
    <xf numFmtId="164" fontId="21" fillId="0" borderId="0" xfId="2" applyNumberFormat="1" applyFont="1" applyFill="1" applyBorder="1" applyAlignment="1">
      <alignment horizontal="right" vertical="center" wrapText="1" indent="4"/>
    </xf>
    <xf numFmtId="164" fontId="21" fillId="0" borderId="4" xfId="2" applyNumberFormat="1" applyFont="1" applyFill="1" applyBorder="1" applyAlignment="1">
      <alignment horizontal="right" vertical="center" wrapText="1" indent="4"/>
    </xf>
    <xf numFmtId="49" fontId="20" fillId="6" borderId="12" xfId="0" applyNumberFormat="1" applyFont="1" applyFill="1" applyBorder="1" applyAlignment="1">
      <alignment horizontal="left" vertical="center" wrapText="1" indent="1"/>
    </xf>
    <xf numFmtId="164" fontId="21" fillId="6" borderId="12" xfId="2" applyNumberFormat="1" applyFont="1" applyFill="1" applyBorder="1" applyAlignment="1">
      <alignment horizontal="right" vertical="center" wrapText="1" indent="4"/>
    </xf>
    <xf numFmtId="164" fontId="21" fillId="6" borderId="5" xfId="2" applyNumberFormat="1" applyFont="1" applyFill="1" applyBorder="1" applyAlignment="1">
      <alignment horizontal="right" vertical="center" wrapText="1" indent="4"/>
    </xf>
    <xf numFmtId="164" fontId="21" fillId="6" borderId="6" xfId="2" applyNumberFormat="1" applyFont="1" applyFill="1" applyBorder="1" applyAlignment="1">
      <alignment horizontal="right" vertical="center" wrapText="1" indent="4"/>
    </xf>
    <xf numFmtId="0" fontId="22" fillId="0" borderId="0" xfId="0" applyFont="1" applyFill="1" applyAlignment="1">
      <alignment vertical="center"/>
    </xf>
    <xf numFmtId="164" fontId="23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164" fontId="27" fillId="0" borderId="0" xfId="0" applyNumberFormat="1" applyFont="1" applyAlignment="1">
      <alignment vertical="center"/>
    </xf>
    <xf numFmtId="164" fontId="21" fillId="0" borderId="0" xfId="2" applyNumberFormat="1" applyFont="1" applyFill="1" applyBorder="1" applyAlignment="1">
      <alignment horizontal="right" vertical="center" wrapText="1" indent="1"/>
    </xf>
    <xf numFmtId="164" fontId="17" fillId="0" borderId="0" xfId="0" applyNumberFormat="1" applyFont="1" applyAlignment="1"/>
    <xf numFmtId="164" fontId="17" fillId="0" borderId="14" xfId="0" applyNumberFormat="1" applyFont="1" applyBorder="1" applyAlignment="1">
      <alignment horizontal="left" vertical="center"/>
    </xf>
    <xf numFmtId="164" fontId="17" fillId="0" borderId="0" xfId="0" applyNumberFormat="1" applyFont="1" applyAlignment="1">
      <alignment vertical="center"/>
    </xf>
    <xf numFmtId="164" fontId="17" fillId="0" borderId="3" xfId="0" applyNumberFormat="1" applyFont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0" fillId="0" borderId="3" xfId="0" applyNumberFormat="1" applyFont="1" applyBorder="1" applyAlignment="1">
      <alignment horizontal="left" vertical="center" wrapText="1" indent="1"/>
    </xf>
    <xf numFmtId="49" fontId="20" fillId="6" borderId="3" xfId="0" applyNumberFormat="1" applyFont="1" applyFill="1" applyBorder="1" applyAlignment="1">
      <alignment horizontal="left" vertical="center" wrapText="1" indent="1"/>
    </xf>
    <xf numFmtId="49" fontId="20" fillId="0" borderId="10" xfId="0" applyNumberFormat="1" applyFont="1" applyBorder="1" applyAlignment="1">
      <alignment horizontal="left" vertical="center" wrapText="1" indent="1"/>
    </xf>
    <xf numFmtId="164" fontId="22" fillId="0" borderId="0" xfId="0" applyNumberFormat="1" applyFont="1" applyAlignment="1">
      <alignment vertical="center"/>
    </xf>
    <xf numFmtId="164" fontId="20" fillId="0" borderId="10" xfId="0" applyNumberFormat="1" applyFont="1" applyBorder="1" applyAlignment="1">
      <alignment horizontal="left" vertical="center" indent="1"/>
    </xf>
    <xf numFmtId="164" fontId="20" fillId="0" borderId="3" xfId="0" applyNumberFormat="1" applyFont="1" applyBorder="1" applyAlignment="1">
      <alignment horizontal="right" vertical="center" wrapText="1" indent="12"/>
    </xf>
    <xf numFmtId="164" fontId="31" fillId="0" borderId="0" xfId="0" applyNumberFormat="1" applyFont="1" applyAlignment="1">
      <alignment vertical="center"/>
    </xf>
    <xf numFmtId="164" fontId="18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2" fillId="0" borderId="0" xfId="0" applyNumberFormat="1" applyFont="1" applyAlignment="1">
      <alignment horizontal="left" vertical="center"/>
    </xf>
    <xf numFmtId="164" fontId="30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164" fontId="20" fillId="0" borderId="14" xfId="0" applyNumberFormat="1" applyFont="1" applyBorder="1" applyAlignment="1">
      <alignment horizontal="left" vertical="center" wrapText="1" indent="1"/>
    </xf>
    <xf numFmtId="164" fontId="21" fillId="0" borderId="0" xfId="2" applyNumberFormat="1" applyFont="1" applyFill="1" applyBorder="1" applyAlignment="1">
      <alignment horizontal="right" vertical="center" wrapText="1" indent="2"/>
    </xf>
    <xf numFmtId="164" fontId="20" fillId="6" borderId="3" xfId="0" applyNumberFormat="1" applyFont="1" applyFill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2"/>
    </xf>
    <xf numFmtId="164" fontId="20" fillId="0" borderId="3" xfId="0" applyNumberFormat="1" applyFont="1" applyBorder="1" applyAlignment="1">
      <alignment horizontal="left" vertical="center" wrapText="1" indent="1"/>
    </xf>
    <xf numFmtId="0" fontId="18" fillId="0" borderId="0" xfId="7" applyFont="1" applyFill="1" applyAlignment="1">
      <alignment vertical="center"/>
    </xf>
    <xf numFmtId="0" fontId="32" fillId="0" borderId="0" xfId="0" applyFont="1" applyFill="1" applyAlignment="1">
      <alignment vertical="center"/>
    </xf>
    <xf numFmtId="164" fontId="20" fillId="0" borderId="0" xfId="0" applyNumberFormat="1" applyFont="1" applyAlignment="1"/>
    <xf numFmtId="164" fontId="20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/>
    </xf>
    <xf numFmtId="4" fontId="27" fillId="0" borderId="0" xfId="0" applyNumberFormat="1" applyFont="1" applyAlignment="1">
      <alignment vertical="center"/>
    </xf>
    <xf numFmtId="49" fontId="20" fillId="0" borderId="14" xfId="0" applyNumberFormat="1" applyFont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1"/>
    </xf>
    <xf numFmtId="0" fontId="33" fillId="0" borderId="0" xfId="0" applyFont="1" applyFill="1" applyAlignment="1">
      <alignment vertical="center"/>
    </xf>
    <xf numFmtId="164" fontId="34" fillId="0" borderId="0" xfId="0" applyNumberFormat="1" applyFont="1" applyAlignment="1"/>
    <xf numFmtId="164" fontId="34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164" fontId="35" fillId="0" borderId="0" xfId="0" applyNumberFormat="1" applyFont="1" applyAlignment="1">
      <alignment vertical="center"/>
    </xf>
    <xf numFmtId="164" fontId="36" fillId="0" borderId="0" xfId="0" applyNumberFormat="1" applyFont="1" applyAlignment="1">
      <alignment vertical="center"/>
    </xf>
    <xf numFmtId="164" fontId="35" fillId="0" borderId="0" xfId="0" applyNumberFormat="1" applyFont="1" applyAlignment="1">
      <alignment vertical="center" wrapText="1"/>
    </xf>
    <xf numFmtId="49" fontId="35" fillId="0" borderId="0" xfId="0" applyNumberFormat="1" applyFont="1" applyAlignment="1">
      <alignment horizontal="left" vertical="center" wrapText="1"/>
    </xf>
    <xf numFmtId="164" fontId="20" fillId="0" borderId="3" xfId="0" applyNumberFormat="1" applyFont="1" applyBorder="1" applyAlignment="1">
      <alignment horizontal="left" vertical="center" indent="1"/>
    </xf>
    <xf numFmtId="164" fontId="20" fillId="0" borderId="8" xfId="0" applyNumberFormat="1" applyFont="1" applyBorder="1" applyAlignment="1">
      <alignment horizontal="right" vertical="center" wrapText="1" indent="4"/>
    </xf>
    <xf numFmtId="164" fontId="20" fillId="0" borderId="17" xfId="0" applyNumberFormat="1" applyFont="1" applyBorder="1" applyAlignment="1">
      <alignment horizontal="right" vertical="center" wrapText="1" indent="4"/>
    </xf>
    <xf numFmtId="164" fontId="37" fillId="0" borderId="0" xfId="0" applyNumberFormat="1" applyFont="1" applyAlignment="1">
      <alignment vertical="center"/>
    </xf>
    <xf numFmtId="164" fontId="27" fillId="0" borderId="0" xfId="0" applyNumberFormat="1" applyFont="1" applyAlignment="1"/>
    <xf numFmtId="0" fontId="18" fillId="0" borderId="0" xfId="0" applyFont="1" applyFill="1" applyAlignment="1"/>
    <xf numFmtId="4" fontId="27" fillId="3" borderId="0" xfId="0" applyNumberFormat="1" applyFont="1" applyFill="1" applyBorder="1" applyAlignment="1">
      <alignment vertical="center"/>
    </xf>
    <xf numFmtId="164" fontId="26" fillId="2" borderId="1" xfId="0" applyNumberFormat="1" applyFont="1" applyFill="1" applyBorder="1" applyAlignment="1">
      <alignment horizontal="center" vertical="center"/>
    </xf>
    <xf numFmtId="49" fontId="27" fillId="0" borderId="0" xfId="0" applyNumberFormat="1" applyFont="1" applyAlignment="1">
      <alignment horizontal="justify" vertical="center" wrapText="1"/>
    </xf>
    <xf numFmtId="164" fontId="27" fillId="3" borderId="0" xfId="0" applyNumberFormat="1" applyFont="1" applyFill="1" applyBorder="1" applyAlignment="1">
      <alignment vertical="center"/>
    </xf>
    <xf numFmtId="164" fontId="35" fillId="0" borderId="0" xfId="0" applyNumberFormat="1" applyFont="1" applyAlignment="1"/>
    <xf numFmtId="166" fontId="36" fillId="0" borderId="0" xfId="0" applyNumberFormat="1" applyFont="1" applyAlignment="1">
      <alignment vertical="center"/>
    </xf>
    <xf numFmtId="164" fontId="37" fillId="0" borderId="0" xfId="0" applyNumberFormat="1" applyFont="1" applyAlignment="1">
      <alignment vertical="center" wrapText="1"/>
    </xf>
    <xf numFmtId="0" fontId="37" fillId="0" borderId="0" xfId="0" applyNumberFormat="1" applyFont="1" applyBorder="1" applyAlignment="1">
      <alignment vertical="center" wrapText="1"/>
    </xf>
    <xf numFmtId="164" fontId="27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left" vertical="center"/>
    </xf>
    <xf numFmtId="10" fontId="27" fillId="0" borderId="0" xfId="1" applyNumberFormat="1" applyFont="1" applyBorder="1" applyAlignment="1">
      <alignment vertical="center"/>
    </xf>
    <xf numFmtId="9" fontId="27" fillId="0" borderId="0" xfId="1" applyNumberFormat="1" applyFont="1" applyBorder="1" applyAlignment="1">
      <alignment vertical="center"/>
    </xf>
    <xf numFmtId="164" fontId="38" fillId="0" borderId="3" xfId="0" applyNumberFormat="1" applyFont="1" applyBorder="1" applyAlignment="1">
      <alignment horizontal="left" vertical="center" indent="1"/>
    </xf>
    <xf numFmtId="164" fontId="38" fillId="0" borderId="10" xfId="0" applyNumberFormat="1" applyFont="1" applyBorder="1" applyAlignment="1">
      <alignment horizontal="right" vertical="center" wrapText="1" indent="3"/>
    </xf>
    <xf numFmtId="164" fontId="38" fillId="0" borderId="17" xfId="0" applyNumberFormat="1" applyFont="1" applyBorder="1" applyAlignment="1">
      <alignment horizontal="right" vertical="center" wrapText="1" indent="3"/>
    </xf>
    <xf numFmtId="166" fontId="38" fillId="0" borderId="4" xfId="0" applyNumberFormat="1" applyFont="1" applyBorder="1" applyAlignment="1">
      <alignment horizontal="right" vertical="center" wrapText="1" indent="3"/>
    </xf>
    <xf numFmtId="164" fontId="38" fillId="0" borderId="0" xfId="0" applyNumberFormat="1" applyFont="1" applyBorder="1" applyAlignment="1">
      <alignment vertical="center"/>
    </xf>
    <xf numFmtId="164" fontId="25" fillId="0" borderId="0" xfId="0" applyNumberFormat="1" applyFont="1" applyBorder="1" applyAlignment="1">
      <alignment vertical="center"/>
    </xf>
    <xf numFmtId="164" fontId="38" fillId="6" borderId="3" xfId="0" applyNumberFormat="1" applyFont="1" applyFill="1" applyBorder="1" applyAlignment="1">
      <alignment horizontal="left" vertical="center" indent="1"/>
    </xf>
    <xf numFmtId="164" fontId="38" fillId="6" borderId="10" xfId="0" applyNumberFormat="1" applyFont="1" applyFill="1" applyBorder="1" applyAlignment="1">
      <alignment horizontal="right" vertical="center" wrapText="1" indent="3"/>
    </xf>
    <xf numFmtId="164" fontId="38" fillId="6" borderId="0" xfId="0" applyNumberFormat="1" applyFont="1" applyFill="1" applyBorder="1" applyAlignment="1">
      <alignment horizontal="right" vertical="center" wrapText="1" indent="3"/>
    </xf>
    <xf numFmtId="166" fontId="38" fillId="6" borderId="4" xfId="0" applyNumberFormat="1" applyFont="1" applyFill="1" applyBorder="1" applyAlignment="1">
      <alignment horizontal="right" vertical="center" wrapText="1" indent="3"/>
    </xf>
    <xf numFmtId="164" fontId="23" fillId="0" borderId="0" xfId="0" applyNumberFormat="1" applyFont="1" applyBorder="1" applyAlignment="1">
      <alignment horizontal="left" vertical="center" indent="3"/>
    </xf>
    <xf numFmtId="164" fontId="23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horizontal="left" vertical="center" indent="1"/>
    </xf>
    <xf numFmtId="9" fontId="27" fillId="0" borderId="0" xfId="1" applyNumberFormat="1" applyFont="1" applyAlignment="1">
      <alignment vertical="center"/>
    </xf>
    <xf numFmtId="10" fontId="27" fillId="0" borderId="0" xfId="1" applyNumberFormat="1" applyFont="1" applyAlignment="1">
      <alignment vertical="center"/>
    </xf>
    <xf numFmtId="164" fontId="20" fillId="0" borderId="10" xfId="0" applyNumberFormat="1" applyFont="1" applyBorder="1" applyAlignment="1">
      <alignment horizontal="right" vertical="center" wrapText="1" indent="3"/>
    </xf>
    <xf numFmtId="164" fontId="20" fillId="0" borderId="0" xfId="0" applyNumberFormat="1" applyFont="1" applyBorder="1" applyAlignment="1">
      <alignment horizontal="right" vertical="center" wrapText="1" indent="3"/>
    </xf>
    <xf numFmtId="166" fontId="20" fillId="0" borderId="4" xfId="0" applyNumberFormat="1" applyFont="1" applyBorder="1" applyAlignment="1">
      <alignment horizontal="right" vertical="center" wrapText="1" indent="3"/>
    </xf>
    <xf numFmtId="16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9" fontId="27" fillId="0" borderId="0" xfId="1" applyFont="1" applyBorder="1" applyAlignment="1">
      <alignment vertical="center"/>
    </xf>
    <xf numFmtId="164" fontId="38" fillId="0" borderId="0" xfId="0" applyNumberFormat="1" applyFont="1" applyBorder="1" applyAlignment="1">
      <alignment horizontal="right" vertical="center" wrapText="1" indent="3"/>
    </xf>
    <xf numFmtId="0" fontId="18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9" fontId="20" fillId="0" borderId="8" xfId="0" applyNumberFormat="1" applyFont="1" applyBorder="1" applyAlignment="1">
      <alignment horizontal="left" vertical="center" wrapText="1" indent="1"/>
    </xf>
    <xf numFmtId="0" fontId="25" fillId="0" borderId="0" xfId="0" applyFont="1" applyAlignment="1">
      <alignment vertical="center"/>
    </xf>
    <xf numFmtId="49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/>
    <xf numFmtId="3" fontId="39" fillId="0" borderId="3" xfId="0" applyNumberFormat="1" applyFont="1" applyBorder="1" applyAlignment="1">
      <alignment horizontal="left" vertical="center" wrapText="1" indent="1"/>
    </xf>
    <xf numFmtId="0" fontId="27" fillId="0" borderId="3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164" fontId="27" fillId="0" borderId="0" xfId="0" applyNumberFormat="1" applyFont="1" applyBorder="1" applyAlignment="1">
      <alignment horizontal="center" vertical="center"/>
    </xf>
    <xf numFmtId="3" fontId="39" fillId="0" borderId="0" xfId="0" applyNumberFormat="1" applyFont="1" applyBorder="1" applyAlignment="1">
      <alignment horizontal="left" vertical="center" wrapText="1" indent="1"/>
    </xf>
    <xf numFmtId="0" fontId="27" fillId="0" borderId="0" xfId="0" applyFont="1" applyBorder="1" applyAlignment="1">
      <alignment vertical="center"/>
    </xf>
    <xf numFmtId="164" fontId="21" fillId="6" borderId="0" xfId="2" applyNumberFormat="1" applyFont="1" applyFill="1" applyBorder="1" applyAlignment="1">
      <alignment horizontal="center" vertical="center" wrapText="1"/>
    </xf>
    <xf numFmtId="164" fontId="21" fillId="0" borderId="0" xfId="2" applyNumberFormat="1" applyFont="1" applyFill="1" applyBorder="1" applyAlignment="1">
      <alignment horizontal="center" vertical="center" wrapText="1"/>
    </xf>
    <xf numFmtId="10" fontId="27" fillId="0" borderId="0" xfId="3" applyNumberFormat="1" applyFont="1" applyAlignment="1">
      <alignment vertical="center"/>
    </xf>
    <xf numFmtId="49" fontId="17" fillId="0" borderId="0" xfId="0" applyNumberFormat="1" applyFont="1" applyAlignment="1">
      <alignment horizontal="justify" vertical="center" wrapText="1"/>
    </xf>
    <xf numFmtId="0" fontId="28" fillId="0" borderId="0" xfId="0" applyFont="1" applyFill="1" applyAlignment="1">
      <alignment horizontal="left" vertical="center"/>
    </xf>
    <xf numFmtId="164" fontId="39" fillId="0" borderId="0" xfId="7" applyNumberFormat="1" applyFont="1" applyAlignment="1">
      <alignment horizontal="left" vertical="center"/>
    </xf>
    <xf numFmtId="164" fontId="39" fillId="0" borderId="0" xfId="7" applyNumberFormat="1" applyFont="1" applyAlignment="1">
      <alignment horizontal="center" vertical="center"/>
    </xf>
    <xf numFmtId="164" fontId="39" fillId="0" borderId="0" xfId="7" applyNumberFormat="1" applyFont="1" applyAlignment="1">
      <alignment vertical="center"/>
    </xf>
    <xf numFmtId="164" fontId="37" fillId="0" borderId="0" xfId="0" applyNumberFormat="1" applyFont="1" applyAlignment="1">
      <alignment horizontal="center" vertical="center"/>
    </xf>
    <xf numFmtId="164" fontId="20" fillId="0" borderId="10" xfId="0" applyNumberFormat="1" applyFont="1" applyBorder="1" applyAlignment="1">
      <alignment horizontal="right" vertical="center" wrapText="1" indent="4"/>
    </xf>
    <xf numFmtId="164" fontId="20" fillId="0" borderId="0" xfId="0" applyNumberFormat="1" applyFont="1" applyBorder="1" applyAlignment="1">
      <alignment horizontal="right" vertical="center" wrapText="1" indent="4"/>
    </xf>
    <xf numFmtId="164" fontId="31" fillId="0" borderId="0" xfId="0" applyNumberFormat="1" applyFont="1" applyAlignment="1"/>
    <xf numFmtId="0" fontId="22" fillId="0" borderId="0" xfId="0" applyFont="1"/>
    <xf numFmtId="164" fontId="27" fillId="0" borderId="3" xfId="0" applyNumberFormat="1" applyFont="1" applyBorder="1" applyAlignment="1">
      <alignment horizontal="left" vertical="center" indent="1"/>
    </xf>
    <xf numFmtId="164" fontId="20" fillId="6" borderId="3" xfId="0" applyNumberFormat="1" applyFont="1" applyFill="1" applyBorder="1" applyAlignment="1">
      <alignment horizontal="left" vertical="center" indent="1"/>
    </xf>
    <xf numFmtId="164" fontId="17" fillId="0" borderId="0" xfId="4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 indent="1"/>
    </xf>
    <xf numFmtId="10" fontId="27" fillId="0" borderId="0" xfId="3" applyNumberFormat="1" applyFont="1" applyBorder="1" applyAlignment="1">
      <alignment vertical="center"/>
    </xf>
    <xf numFmtId="49" fontId="20" fillId="0" borderId="3" xfId="4" applyNumberFormat="1" applyFont="1" applyBorder="1" applyAlignment="1">
      <alignment horizontal="left" vertical="center" wrapText="1" indent="1"/>
    </xf>
    <xf numFmtId="164" fontId="21" fillId="0" borderId="0" xfId="2" applyNumberFormat="1" applyFont="1" applyFill="1" applyBorder="1" applyAlignment="1">
      <alignment horizontal="right" vertical="center" wrapText="1" indent="3"/>
    </xf>
    <xf numFmtId="49" fontId="20" fillId="6" borderId="3" xfId="4" applyNumberFormat="1" applyFont="1" applyFill="1" applyBorder="1" applyAlignment="1">
      <alignment horizontal="left" vertical="center" wrapText="1" indent="1"/>
    </xf>
    <xf numFmtId="164" fontId="21" fillId="6" borderId="0" xfId="2" applyNumberFormat="1" applyFont="1" applyFill="1" applyBorder="1" applyAlignment="1">
      <alignment horizontal="right" vertical="center" wrapText="1" indent="3"/>
    </xf>
    <xf numFmtId="164" fontId="17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 wrapText="1" indent="1"/>
    </xf>
    <xf numFmtId="164" fontId="27" fillId="0" borderId="0" xfId="4" applyFont="1" applyFill="1" applyBorder="1" applyAlignment="1">
      <alignment horizontal="left" vertical="center" indent="1"/>
    </xf>
    <xf numFmtId="9" fontId="27" fillId="0" borderId="0" xfId="3" applyFont="1" applyAlignment="1">
      <alignment vertical="center"/>
    </xf>
    <xf numFmtId="164" fontId="38" fillId="0" borderId="14" xfId="0" applyNumberFormat="1" applyFont="1" applyBorder="1" applyAlignment="1">
      <alignment horizontal="right" vertical="center" wrapText="1" indent="6"/>
    </xf>
    <xf numFmtId="164" fontId="38" fillId="6" borderId="3" xfId="0" applyNumberFormat="1" applyFont="1" applyFill="1" applyBorder="1" applyAlignment="1">
      <alignment horizontal="right" vertical="center" wrapText="1" indent="6"/>
    </xf>
    <xf numFmtId="164" fontId="38" fillId="0" borderId="3" xfId="0" applyNumberFormat="1" applyFont="1" applyBorder="1" applyAlignment="1">
      <alignment horizontal="right" vertical="center" wrapText="1" indent="6"/>
    </xf>
    <xf numFmtId="164" fontId="40" fillId="0" borderId="14" xfId="2" applyNumberFormat="1" applyFont="1" applyFill="1" applyBorder="1" applyAlignment="1">
      <alignment horizontal="right" vertical="center" wrapText="1" indent="2"/>
    </xf>
    <xf numFmtId="164" fontId="40" fillId="6" borderId="3" xfId="2" applyNumberFormat="1" applyFont="1" applyFill="1" applyBorder="1" applyAlignment="1">
      <alignment horizontal="right" vertical="center" wrapText="1" indent="2"/>
    </xf>
    <xf numFmtId="164" fontId="40" fillId="0" borderId="3" xfId="2" applyNumberFormat="1" applyFont="1" applyFill="1" applyBorder="1" applyAlignment="1">
      <alignment horizontal="right" vertical="center" wrapText="1" indent="2"/>
    </xf>
    <xf numFmtId="164" fontId="38" fillId="0" borderId="14" xfId="0" applyNumberFormat="1" applyFont="1" applyBorder="1" applyAlignment="1">
      <alignment horizontal="right" vertical="center" wrapText="1" indent="4"/>
    </xf>
    <xf numFmtId="164" fontId="40" fillId="0" borderId="14" xfId="2" applyNumberFormat="1" applyFont="1" applyFill="1" applyBorder="1" applyAlignment="1">
      <alignment horizontal="right" vertical="center" wrapText="1" indent="1"/>
    </xf>
    <xf numFmtId="164" fontId="40" fillId="6" borderId="3" xfId="2" applyNumberFormat="1" applyFont="1" applyFill="1" applyBorder="1" applyAlignment="1">
      <alignment horizontal="right" vertical="center" wrapText="1" indent="1"/>
    </xf>
    <xf numFmtId="164" fontId="40" fillId="0" borderId="3" xfId="2" applyNumberFormat="1" applyFont="1" applyFill="1" applyBorder="1" applyAlignment="1">
      <alignment horizontal="right" vertical="center" wrapText="1" indent="1"/>
    </xf>
    <xf numFmtId="164" fontId="38" fillId="0" borderId="3" xfId="0" applyNumberFormat="1" applyFont="1" applyBorder="1" applyAlignment="1">
      <alignment horizontal="right" vertical="center" wrapText="1" indent="4"/>
    </xf>
    <xf numFmtId="164" fontId="40" fillId="0" borderId="14" xfId="2" applyNumberFormat="1" applyFont="1" applyFill="1" applyBorder="1" applyAlignment="1">
      <alignment horizontal="right" vertical="center" wrapText="1" indent="4"/>
    </xf>
    <xf numFmtId="164" fontId="40" fillId="6" borderId="3" xfId="2" applyNumberFormat="1" applyFont="1" applyFill="1" applyBorder="1" applyAlignment="1">
      <alignment horizontal="right" vertical="center" wrapText="1" indent="4"/>
    </xf>
    <xf numFmtId="164" fontId="40" fillId="0" borderId="3" xfId="2" applyNumberFormat="1" applyFont="1" applyFill="1" applyBorder="1" applyAlignment="1">
      <alignment horizontal="right" vertical="center" wrapText="1" indent="4"/>
    </xf>
    <xf numFmtId="164" fontId="40" fillId="0" borderId="9" xfId="2" applyNumberFormat="1" applyFont="1" applyFill="1" applyBorder="1" applyAlignment="1">
      <alignment horizontal="right" vertical="center" wrapText="1" indent="4"/>
    </xf>
    <xf numFmtId="164" fontId="40" fillId="6" borderId="4" xfId="2" applyNumberFormat="1" applyFont="1" applyFill="1" applyBorder="1" applyAlignment="1">
      <alignment horizontal="right" vertical="center" wrapText="1" indent="4"/>
    </xf>
    <xf numFmtId="164" fontId="40" fillId="0" borderId="4" xfId="2" applyNumberFormat="1" applyFont="1" applyFill="1" applyBorder="1" applyAlignment="1">
      <alignment horizontal="right" vertical="center" wrapText="1" indent="4"/>
    </xf>
    <xf numFmtId="164" fontId="40" fillId="6" borderId="6" xfId="2" applyNumberFormat="1" applyFont="1" applyFill="1" applyBorder="1" applyAlignment="1">
      <alignment horizontal="right" vertical="center" wrapText="1" indent="4"/>
    </xf>
    <xf numFmtId="164" fontId="20" fillId="6" borderId="10" xfId="0" applyNumberFormat="1" applyFont="1" applyFill="1" applyBorder="1" applyAlignment="1">
      <alignment horizontal="right" vertical="center" wrapText="1" indent="3"/>
    </xf>
    <xf numFmtId="164" fontId="20" fillId="6" borderId="0" xfId="0" applyNumberFormat="1" applyFont="1" applyFill="1" applyBorder="1" applyAlignment="1">
      <alignment horizontal="right" vertical="center" wrapText="1" indent="3"/>
    </xf>
    <xf numFmtId="166" fontId="20" fillId="6" borderId="4" xfId="0" applyNumberFormat="1" applyFont="1" applyFill="1" applyBorder="1" applyAlignment="1">
      <alignment horizontal="right" vertical="center" wrapText="1" indent="3"/>
    </xf>
    <xf numFmtId="0" fontId="27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164" fontId="41" fillId="0" borderId="0" xfId="0" applyNumberFormat="1" applyFont="1" applyAlignment="1">
      <alignment horizontal="left" vertical="center"/>
    </xf>
    <xf numFmtId="164" fontId="19" fillId="7" borderId="1" xfId="0" applyNumberFormat="1" applyFont="1" applyFill="1" applyBorder="1" applyAlignment="1">
      <alignment horizontal="center" vertical="center"/>
    </xf>
    <xf numFmtId="164" fontId="19" fillId="7" borderId="13" xfId="2" applyNumberFormat="1" applyFont="1" applyFill="1" applyBorder="1" applyAlignment="1">
      <alignment horizontal="right" vertical="center" wrapText="1" indent="1"/>
    </xf>
    <xf numFmtId="164" fontId="19" fillId="7" borderId="7" xfId="2" applyNumberFormat="1" applyFont="1" applyFill="1" applyBorder="1" applyAlignment="1">
      <alignment horizontal="right" vertical="center" wrapText="1" indent="1"/>
    </xf>
    <xf numFmtId="164" fontId="19" fillId="7" borderId="1" xfId="2" applyNumberFormat="1" applyFont="1" applyFill="1" applyBorder="1" applyAlignment="1">
      <alignment horizontal="right" vertical="center" wrapText="1" indent="2"/>
    </xf>
    <xf numFmtId="0" fontId="19" fillId="7" borderId="14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/>
    </xf>
    <xf numFmtId="164" fontId="19" fillId="7" borderId="12" xfId="2" applyNumberFormat="1" applyFont="1" applyFill="1" applyBorder="1" applyAlignment="1">
      <alignment horizontal="right" vertical="center" wrapText="1" indent="4"/>
    </xf>
    <xf numFmtId="164" fontId="19" fillId="7" borderId="5" xfId="2" applyNumberFormat="1" applyFont="1" applyFill="1" applyBorder="1" applyAlignment="1">
      <alignment horizontal="right" vertical="center" wrapText="1" indent="4"/>
    </xf>
    <xf numFmtId="164" fontId="19" fillId="7" borderId="6" xfId="2" applyNumberFormat="1" applyFont="1" applyFill="1" applyBorder="1" applyAlignment="1">
      <alignment horizontal="right" vertical="center" wrapText="1" indent="4"/>
    </xf>
    <xf numFmtId="0" fontId="19" fillId="7" borderId="1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164" fontId="19" fillId="7" borderId="13" xfId="2" applyNumberFormat="1" applyFont="1" applyFill="1" applyBorder="1" applyAlignment="1">
      <alignment horizontal="right" vertical="center" wrapText="1" indent="3"/>
    </xf>
    <xf numFmtId="164" fontId="19" fillId="7" borderId="7" xfId="2" applyNumberFormat="1" applyFont="1" applyFill="1" applyBorder="1" applyAlignment="1">
      <alignment horizontal="right" vertical="center" wrapText="1" indent="3"/>
    </xf>
    <xf numFmtId="164" fontId="19" fillId="7" borderId="7" xfId="2" applyNumberFormat="1" applyFont="1" applyFill="1" applyBorder="1" applyAlignment="1">
      <alignment horizontal="right" vertical="center" wrapText="1" indent="4"/>
    </xf>
    <xf numFmtId="164" fontId="19" fillId="7" borderId="13" xfId="2" applyNumberFormat="1" applyFont="1" applyFill="1" applyBorder="1" applyAlignment="1">
      <alignment horizontal="right" vertical="center" wrapText="1" indent="4"/>
    </xf>
    <xf numFmtId="164" fontId="19" fillId="7" borderId="2" xfId="2" applyNumberFormat="1" applyFont="1" applyFill="1" applyBorder="1" applyAlignment="1">
      <alignment horizontal="right" vertical="center" wrapText="1" indent="4"/>
    </xf>
    <xf numFmtId="164" fontId="19" fillId="7" borderId="1" xfId="2" applyNumberFormat="1" applyFont="1" applyFill="1" applyBorder="1" applyAlignment="1">
      <alignment horizontal="right" vertical="center" wrapText="1" indent="4"/>
    </xf>
    <xf numFmtId="164" fontId="19" fillId="7" borderId="13" xfId="0" applyNumberFormat="1" applyFont="1" applyFill="1" applyBorder="1" applyAlignment="1">
      <alignment horizontal="right" vertical="center" wrapText="1" indent="4"/>
    </xf>
    <xf numFmtId="164" fontId="19" fillId="7" borderId="7" xfId="0" applyNumberFormat="1" applyFont="1" applyFill="1" applyBorder="1" applyAlignment="1">
      <alignment horizontal="right" vertical="center" wrapText="1" indent="4"/>
    </xf>
    <xf numFmtId="164" fontId="19" fillId="7" borderId="1" xfId="0" applyNumberFormat="1" applyFont="1" applyFill="1" applyBorder="1" applyAlignment="1">
      <alignment horizontal="right" vertical="center" wrapText="1" indent="4"/>
    </xf>
    <xf numFmtId="164" fontId="19" fillId="7" borderId="13" xfId="0" applyNumberFormat="1" applyFont="1" applyFill="1" applyBorder="1" applyAlignment="1">
      <alignment horizontal="center" vertical="center" wrapText="1"/>
    </xf>
    <xf numFmtId="164" fontId="19" fillId="7" borderId="13" xfId="2" applyNumberFormat="1" applyFont="1" applyFill="1" applyBorder="1" applyAlignment="1">
      <alignment horizontal="center" vertical="center" wrapText="1"/>
    </xf>
    <xf numFmtId="164" fontId="19" fillId="7" borderId="7" xfId="2" applyNumberFormat="1" applyFont="1" applyFill="1" applyBorder="1" applyAlignment="1">
      <alignment horizontal="center" vertical="center" wrapText="1"/>
    </xf>
    <xf numFmtId="164" fontId="19" fillId="7" borderId="1" xfId="2" applyNumberFormat="1" applyFont="1" applyFill="1" applyBorder="1" applyAlignment="1">
      <alignment horizontal="right" vertical="center" wrapText="1" indent="1"/>
    </xf>
    <xf numFmtId="164" fontId="19" fillId="7" borderId="13" xfId="0" applyNumberFormat="1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164" fontId="19" fillId="7" borderId="13" xfId="2" applyNumberFormat="1" applyFont="1" applyFill="1" applyBorder="1" applyAlignment="1">
      <alignment horizontal="right" vertical="center" wrapText="1" indent="2"/>
    </xf>
    <xf numFmtId="164" fontId="19" fillId="7" borderId="7" xfId="2" applyNumberFormat="1" applyFont="1" applyFill="1" applyBorder="1" applyAlignment="1">
      <alignment horizontal="right" vertical="center" wrapText="1" indent="2"/>
    </xf>
    <xf numFmtId="164" fontId="19" fillId="7" borderId="13" xfId="0" applyNumberFormat="1" applyFont="1" applyFill="1" applyBorder="1" applyAlignment="1">
      <alignment horizontal="right" vertical="center" wrapText="1" indent="3"/>
    </xf>
    <xf numFmtId="164" fontId="19" fillId="7" borderId="7" xfId="0" applyNumberFormat="1" applyFont="1" applyFill="1" applyBorder="1" applyAlignment="1">
      <alignment horizontal="right" vertical="center" wrapText="1" indent="3"/>
    </xf>
    <xf numFmtId="166" fontId="19" fillId="7" borderId="2" xfId="0" applyNumberFormat="1" applyFont="1" applyFill="1" applyBorder="1" applyAlignment="1">
      <alignment horizontal="right" vertical="center" wrapText="1" indent="3"/>
    </xf>
    <xf numFmtId="164" fontId="19" fillId="7" borderId="7" xfId="0" applyNumberFormat="1" applyFont="1" applyFill="1" applyBorder="1" applyAlignment="1">
      <alignment horizontal="center" vertical="center" wrapText="1"/>
    </xf>
    <xf numFmtId="164" fontId="19" fillId="7" borderId="12" xfId="0" applyNumberFormat="1" applyFont="1" applyFill="1" applyBorder="1" applyAlignment="1">
      <alignment horizontal="center" vertical="center"/>
    </xf>
    <xf numFmtId="164" fontId="19" fillId="7" borderId="2" xfId="0" applyNumberFormat="1" applyFont="1" applyFill="1" applyBorder="1" applyAlignment="1">
      <alignment horizontal="center" vertical="center"/>
    </xf>
    <xf numFmtId="164" fontId="19" fillId="7" borderId="1" xfId="0" applyNumberFormat="1" applyFont="1" applyFill="1" applyBorder="1" applyAlignment="1">
      <alignment horizontal="right" vertical="center" wrapText="1" indent="12"/>
    </xf>
    <xf numFmtId="164" fontId="19" fillId="7" borderId="1" xfId="0" applyNumberFormat="1" applyFont="1" applyFill="1" applyBorder="1" applyAlignment="1">
      <alignment horizontal="center" vertical="center" wrapText="1"/>
    </xf>
    <xf numFmtId="164" fontId="19" fillId="7" borderId="14" xfId="0" applyNumberFormat="1" applyFont="1" applyFill="1" applyBorder="1" applyAlignment="1">
      <alignment horizontal="center" vertical="center" wrapText="1"/>
    </xf>
    <xf numFmtId="3" fontId="19" fillId="7" borderId="1" xfId="0" applyNumberFormat="1" applyFont="1" applyFill="1" applyBorder="1" applyAlignment="1">
      <alignment horizontal="center" vertical="center"/>
    </xf>
    <xf numFmtId="164" fontId="19" fillId="7" borderId="1" xfId="0" applyNumberFormat="1" applyFont="1" applyFill="1" applyBorder="1" applyAlignment="1">
      <alignment horizontal="right" vertical="center" wrapText="1" indent="6"/>
    </xf>
    <xf numFmtId="0" fontId="32" fillId="0" borderId="0" xfId="0" applyFont="1" applyFill="1" applyAlignment="1">
      <alignment vertical="center" wrapText="1"/>
    </xf>
    <xf numFmtId="164" fontId="35" fillId="0" borderId="0" xfId="0" applyNumberFormat="1" applyFont="1" applyAlignment="1">
      <alignment horizontal="left" vertical="center" wrapText="1" indent="4"/>
    </xf>
    <xf numFmtId="49" fontId="17" fillId="0" borderId="0" xfId="0" applyNumberFormat="1" applyFont="1" applyAlignment="1">
      <alignment horizontal="justify" vertical="center" wrapText="1"/>
    </xf>
    <xf numFmtId="0" fontId="32" fillId="0" borderId="0" xfId="0" applyFont="1" applyFill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top"/>
    </xf>
    <xf numFmtId="0" fontId="42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3" fillId="0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Fill="1" applyAlignment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top"/>
    </xf>
    <xf numFmtId="0" fontId="48" fillId="7" borderId="12" xfId="0" applyFont="1" applyFill="1" applyBorder="1" applyAlignment="1">
      <alignment horizontal="center" vertical="center" wrapText="1"/>
    </xf>
    <xf numFmtId="49" fontId="49" fillId="0" borderId="8" xfId="0" applyNumberFormat="1" applyFont="1" applyBorder="1" applyAlignment="1">
      <alignment horizontal="left" vertical="center" wrapText="1" indent="1"/>
    </xf>
    <xf numFmtId="164" fontId="50" fillId="0" borderId="8" xfId="2" applyNumberFormat="1" applyFont="1" applyFill="1" applyBorder="1" applyAlignment="1">
      <alignment horizontal="right" vertical="center" wrapText="1" indent="2"/>
    </xf>
    <xf numFmtId="164" fontId="50" fillId="0" borderId="17" xfId="2" applyNumberFormat="1" applyFont="1" applyFill="1" applyBorder="1" applyAlignment="1">
      <alignment horizontal="right" vertical="center" wrapText="1" indent="2"/>
    </xf>
    <xf numFmtId="164" fontId="51" fillId="0" borderId="14" xfId="2" applyNumberFormat="1" applyFont="1" applyFill="1" applyBorder="1" applyAlignment="1">
      <alignment horizontal="right" vertical="center" wrapText="1" indent="1"/>
    </xf>
    <xf numFmtId="49" fontId="49" fillId="6" borderId="10" xfId="0" applyNumberFormat="1" applyFont="1" applyFill="1" applyBorder="1" applyAlignment="1">
      <alignment horizontal="left" vertical="center" wrapText="1" indent="1"/>
    </xf>
    <xf numFmtId="164" fontId="50" fillId="6" borderId="10" xfId="2" applyNumberFormat="1" applyFont="1" applyFill="1" applyBorder="1" applyAlignment="1">
      <alignment horizontal="right" vertical="center" wrapText="1" indent="2"/>
    </xf>
    <xf numFmtId="164" fontId="50" fillId="6" borderId="0" xfId="2" applyNumberFormat="1" applyFont="1" applyFill="1" applyBorder="1" applyAlignment="1">
      <alignment horizontal="right" vertical="center" wrapText="1" indent="2"/>
    </xf>
    <xf numFmtId="164" fontId="51" fillId="6" borderId="3" xfId="2" applyNumberFormat="1" applyFont="1" applyFill="1" applyBorder="1" applyAlignment="1">
      <alignment horizontal="right" vertical="center" wrapText="1" indent="1"/>
    </xf>
    <xf numFmtId="49" fontId="49" fillId="0" borderId="10" xfId="0" applyNumberFormat="1" applyFont="1" applyBorder="1" applyAlignment="1">
      <alignment horizontal="left" vertical="center" wrapText="1" indent="1"/>
    </xf>
    <xf numFmtId="164" fontId="50" fillId="0" borderId="10" xfId="2" applyNumberFormat="1" applyFont="1" applyFill="1" applyBorder="1" applyAlignment="1">
      <alignment horizontal="right" vertical="center" wrapText="1" indent="2"/>
    </xf>
    <xf numFmtId="164" fontId="50" fillId="0" borderId="0" xfId="2" applyNumberFormat="1" applyFont="1" applyFill="1" applyBorder="1" applyAlignment="1">
      <alignment horizontal="right" vertical="center" wrapText="1" indent="2"/>
    </xf>
    <xf numFmtId="164" fontId="51" fillId="0" borderId="3" xfId="2" applyNumberFormat="1" applyFont="1" applyFill="1" applyBorder="1" applyAlignment="1">
      <alignment horizontal="right" vertical="center" wrapText="1" indent="1"/>
    </xf>
    <xf numFmtId="0" fontId="48" fillId="7" borderId="1" xfId="0" applyFont="1" applyFill="1" applyBorder="1" applyAlignment="1">
      <alignment horizontal="center" vertical="center"/>
    </xf>
    <xf numFmtId="164" fontId="48" fillId="7" borderId="13" xfId="2" applyNumberFormat="1" applyFont="1" applyFill="1" applyBorder="1" applyAlignment="1">
      <alignment horizontal="right" vertical="center" wrapText="1" indent="2"/>
    </xf>
    <xf numFmtId="164" fontId="48" fillId="7" borderId="7" xfId="2" applyNumberFormat="1" applyFont="1" applyFill="1" applyBorder="1" applyAlignment="1">
      <alignment horizontal="right" vertical="center" wrapText="1" indent="2"/>
    </xf>
    <xf numFmtId="164" fontId="48" fillId="7" borderId="1" xfId="2" applyNumberFormat="1" applyFont="1" applyFill="1" applyBorder="1" applyAlignment="1">
      <alignment horizontal="right" vertical="center" wrapText="1" indent="1"/>
    </xf>
    <xf numFmtId="3" fontId="46" fillId="0" borderId="14" xfId="0" applyNumberFormat="1" applyFont="1" applyFill="1" applyBorder="1" applyAlignment="1">
      <alignment horizontal="left" vertical="top"/>
    </xf>
    <xf numFmtId="164" fontId="46" fillId="0" borderId="8" xfId="0" applyNumberFormat="1" applyFont="1" applyFill="1" applyBorder="1" applyAlignment="1">
      <alignment horizontal="center" vertical="center"/>
    </xf>
    <xf numFmtId="10" fontId="46" fillId="0" borderId="0" xfId="3" applyNumberFormat="1" applyFont="1" applyFill="1" applyAlignment="1">
      <alignment vertical="center"/>
    </xf>
    <xf numFmtId="49" fontId="52" fillId="0" borderId="0" xfId="0" applyNumberFormat="1" applyFont="1" applyBorder="1" applyAlignment="1">
      <alignment horizontal="left" vertical="center" wrapText="1"/>
    </xf>
    <xf numFmtId="3" fontId="46" fillId="0" borderId="3" xfId="0" applyNumberFormat="1" applyFont="1" applyFill="1" applyBorder="1" applyAlignment="1">
      <alignment horizontal="left" vertical="top"/>
    </xf>
    <xf numFmtId="164" fontId="46" fillId="0" borderId="10" xfId="0" applyNumberFormat="1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46" fillId="0" borderId="0" xfId="0" applyFont="1" applyFill="1" applyAlignment="1">
      <alignment vertical="top"/>
    </xf>
    <xf numFmtId="164" fontId="46" fillId="0" borderId="0" xfId="0" applyNumberFormat="1" applyFont="1" applyFill="1" applyAlignment="1">
      <alignment vertical="center"/>
    </xf>
    <xf numFmtId="0" fontId="52" fillId="0" borderId="0" xfId="0" applyFont="1" applyFill="1" applyAlignment="1">
      <alignment vertical="center"/>
    </xf>
    <xf numFmtId="164" fontId="46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Alignment="1">
      <alignment horizontal="justify" vertical="center" wrapText="1"/>
    </xf>
    <xf numFmtId="0" fontId="17" fillId="0" borderId="0" xfId="0" applyFont="1" applyFill="1" applyAlignment="1">
      <alignment vertical="top"/>
    </xf>
    <xf numFmtId="164" fontId="35" fillId="0" borderId="0" xfId="0" applyNumberFormat="1" applyFont="1" applyAlignment="1">
      <alignment horizontal="left" indent="1"/>
    </xf>
    <xf numFmtId="164" fontId="35" fillId="0" borderId="0" xfId="0" applyNumberFormat="1" applyFont="1" applyAlignment="1">
      <alignment horizontal="left" vertical="center" indent="1"/>
    </xf>
    <xf numFmtId="164" fontId="23" fillId="0" borderId="0" xfId="0" applyNumberFormat="1" applyFont="1" applyFill="1" applyAlignment="1">
      <alignment vertical="center"/>
    </xf>
    <xf numFmtId="167" fontId="23" fillId="0" borderId="0" xfId="0" applyNumberFormat="1" applyFont="1" applyFill="1" applyAlignment="1">
      <alignment vertical="center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0" fontId="23" fillId="0" borderId="0" xfId="1" applyNumberFormat="1" applyFont="1" applyFill="1" applyAlignment="1">
      <alignment vertical="center"/>
    </xf>
    <xf numFmtId="167" fontId="27" fillId="0" borderId="0" xfId="1" applyNumberFormat="1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left" vertical="top"/>
    </xf>
    <xf numFmtId="164" fontId="55" fillId="0" borderId="0" xfId="0" applyNumberFormat="1" applyFont="1" applyAlignment="1">
      <alignment horizontal="center" vertical="center"/>
    </xf>
    <xf numFmtId="164" fontId="56" fillId="0" borderId="0" xfId="0" applyNumberFormat="1" applyFont="1" applyAlignment="1">
      <alignment vertical="center"/>
    </xf>
    <xf numFmtId="164" fontId="54" fillId="0" borderId="0" xfId="0" applyNumberFormat="1" applyFont="1" applyAlignment="1">
      <alignment horizontal="left" vertical="center"/>
    </xf>
    <xf numFmtId="164" fontId="54" fillId="0" borderId="0" xfId="0" applyNumberFormat="1" applyFont="1" applyAlignment="1">
      <alignment vertical="center"/>
    </xf>
    <xf numFmtId="164" fontId="57" fillId="0" borderId="0" xfId="0" applyNumberFormat="1" applyFont="1" applyAlignment="1">
      <alignment vertical="center"/>
    </xf>
    <xf numFmtId="164" fontId="55" fillId="0" borderId="0" xfId="0" applyNumberFormat="1" applyFont="1" applyAlignment="1">
      <alignment horizontal="center" vertical="center" wrapText="1"/>
    </xf>
    <xf numFmtId="49" fontId="55" fillId="0" borderId="0" xfId="0" quotePrefix="1" applyNumberFormat="1" applyFont="1" applyBorder="1" applyAlignment="1">
      <alignment horizontal="center" vertical="center" wrapText="1"/>
    </xf>
    <xf numFmtId="164" fontId="59" fillId="0" borderId="14" xfId="0" applyNumberFormat="1" applyFont="1" applyBorder="1" applyAlignment="1">
      <alignment horizontal="left" vertical="center"/>
    </xf>
    <xf numFmtId="164" fontId="58" fillId="7" borderId="1" xfId="0" applyNumberFormat="1" applyFont="1" applyFill="1" applyBorder="1" applyAlignment="1">
      <alignment horizontal="center" vertical="center"/>
    </xf>
    <xf numFmtId="164" fontId="59" fillId="0" borderId="3" xfId="0" applyNumberFormat="1" applyFont="1" applyBorder="1" applyAlignment="1">
      <alignment horizontal="left" vertical="center"/>
    </xf>
    <xf numFmtId="49" fontId="60" fillId="0" borderId="8" xfId="0" applyNumberFormat="1" applyFont="1" applyBorder="1" applyAlignment="1">
      <alignment horizontal="left" vertical="center" wrapText="1" indent="1"/>
    </xf>
    <xf numFmtId="164" fontId="61" fillId="0" borderId="8" xfId="2" applyNumberFormat="1" applyFont="1" applyFill="1" applyBorder="1" applyAlignment="1">
      <alignment horizontal="center" vertical="center" wrapText="1"/>
    </xf>
    <xf numFmtId="164" fontId="61" fillId="0" borderId="17" xfId="2" applyNumberFormat="1" applyFont="1" applyFill="1" applyBorder="1" applyAlignment="1">
      <alignment horizontal="center" vertical="center" wrapText="1"/>
    </xf>
    <xf numFmtId="164" fontId="62" fillId="0" borderId="14" xfId="2" applyNumberFormat="1" applyFont="1" applyFill="1" applyBorder="1" applyAlignment="1">
      <alignment horizontal="right" vertical="center" wrapText="1" indent="1"/>
    </xf>
    <xf numFmtId="49" fontId="60" fillId="6" borderId="10" xfId="0" applyNumberFormat="1" applyFont="1" applyFill="1" applyBorder="1" applyAlignment="1">
      <alignment horizontal="left" vertical="center" wrapText="1" indent="1"/>
    </xf>
    <xf numFmtId="164" fontId="61" fillId="6" borderId="10" xfId="2" applyNumberFormat="1" applyFont="1" applyFill="1" applyBorder="1" applyAlignment="1">
      <alignment horizontal="center" vertical="center" wrapText="1"/>
    </xf>
    <xf numFmtId="164" fontId="61" fillId="6" borderId="0" xfId="2" applyNumberFormat="1" applyFont="1" applyFill="1" applyBorder="1" applyAlignment="1">
      <alignment horizontal="center" vertical="center" wrapText="1"/>
    </xf>
    <xf numFmtId="164" fontId="62" fillId="6" borderId="3" xfId="2" applyNumberFormat="1" applyFont="1" applyFill="1" applyBorder="1" applyAlignment="1">
      <alignment horizontal="right" vertical="center" wrapText="1" indent="1"/>
    </xf>
    <xf numFmtId="49" fontId="60" fillId="0" borderId="10" xfId="0" applyNumberFormat="1" applyFont="1" applyBorder="1" applyAlignment="1">
      <alignment horizontal="left" vertical="center" wrapText="1" indent="1"/>
    </xf>
    <xf numFmtId="164" fontId="61" fillId="0" borderId="10" xfId="2" applyNumberFormat="1" applyFont="1" applyFill="1" applyBorder="1" applyAlignment="1">
      <alignment horizontal="center" vertical="center" wrapText="1"/>
    </xf>
    <xf numFmtId="164" fontId="61" fillId="0" borderId="0" xfId="2" applyNumberFormat="1" applyFont="1" applyFill="1" applyBorder="1" applyAlignment="1">
      <alignment horizontal="center" vertical="center" wrapText="1"/>
    </xf>
    <xf numFmtId="164" fontId="62" fillId="0" borderId="3" xfId="2" applyNumberFormat="1" applyFont="1" applyFill="1" applyBorder="1" applyAlignment="1">
      <alignment horizontal="right" vertical="center" wrapText="1" indent="1"/>
    </xf>
    <xf numFmtId="164" fontId="59" fillId="0" borderId="3" xfId="0" applyNumberFormat="1" applyFont="1" applyFill="1" applyBorder="1" applyAlignment="1">
      <alignment horizontal="left" vertical="center"/>
    </xf>
    <xf numFmtId="164" fontId="56" fillId="0" borderId="0" xfId="0" applyNumberFormat="1" applyFont="1" applyBorder="1" applyAlignment="1">
      <alignment vertical="center"/>
    </xf>
    <xf numFmtId="164" fontId="59" fillId="0" borderId="0" xfId="0" applyNumberFormat="1" applyFont="1" applyBorder="1" applyAlignment="1">
      <alignment horizontal="left" vertical="center"/>
    </xf>
    <xf numFmtId="164" fontId="58" fillId="7" borderId="13" xfId="2" applyNumberFormat="1" applyFont="1" applyFill="1" applyBorder="1" applyAlignment="1">
      <alignment horizontal="center" vertical="center" wrapText="1"/>
    </xf>
    <xf numFmtId="164" fontId="58" fillId="7" borderId="7" xfId="2" applyNumberFormat="1" applyFont="1" applyFill="1" applyBorder="1" applyAlignment="1">
      <alignment horizontal="center" vertical="center" wrapText="1"/>
    </xf>
    <xf numFmtId="164" fontId="58" fillId="7" borderId="1" xfId="2" applyNumberFormat="1" applyFont="1" applyFill="1" applyBorder="1" applyAlignment="1">
      <alignment horizontal="right" vertical="center" wrapText="1" indent="1"/>
    </xf>
    <xf numFmtId="49" fontId="63" fillId="0" borderId="0" xfId="0" applyNumberFormat="1" applyFont="1" applyBorder="1" applyAlignment="1">
      <alignment horizontal="left" vertical="center"/>
    </xf>
    <xf numFmtId="49" fontId="63" fillId="0" borderId="0" xfId="0" applyNumberFormat="1" applyFont="1" applyBorder="1" applyAlignment="1">
      <alignment horizontal="justify" vertical="center" wrapText="1"/>
    </xf>
    <xf numFmtId="0" fontId="63" fillId="0" borderId="0" xfId="0" applyFont="1" applyFill="1" applyAlignment="1">
      <alignment vertical="center"/>
    </xf>
    <xf numFmtId="0" fontId="64" fillId="0" borderId="0" xfId="0" applyFont="1" applyFill="1" applyAlignment="1">
      <alignment vertical="center"/>
    </xf>
    <xf numFmtId="164" fontId="56" fillId="0" borderId="0" xfId="0" applyNumberFormat="1" applyFont="1" applyAlignment="1"/>
    <xf numFmtId="0" fontId="64" fillId="0" borderId="0" xfId="0" applyFont="1" applyFill="1" applyAlignment="1">
      <alignment horizontal="center" vertical="center"/>
    </xf>
    <xf numFmtId="164" fontId="66" fillId="0" borderId="0" xfId="0" applyNumberFormat="1" applyFont="1" applyAlignment="1"/>
    <xf numFmtId="164" fontId="66" fillId="0" borderId="0" xfId="0" applyNumberFormat="1" applyFont="1" applyAlignment="1">
      <alignment vertical="center"/>
    </xf>
    <xf numFmtId="164" fontId="59" fillId="0" borderId="0" xfId="0" applyNumberFormat="1" applyFont="1" applyAlignment="1">
      <alignment vertical="center"/>
    </xf>
    <xf numFmtId="164" fontId="55" fillId="0" borderId="0" xfId="0" applyNumberFormat="1" applyFont="1" applyAlignment="1">
      <alignment vertical="center"/>
    </xf>
    <xf numFmtId="164" fontId="56" fillId="0" borderId="0" xfId="0" applyNumberFormat="1" applyFont="1" applyBorder="1" applyAlignment="1">
      <alignment horizontal="left" vertical="center"/>
    </xf>
    <xf numFmtId="164" fontId="67" fillId="2" borderId="0" xfId="0" applyNumberFormat="1" applyFont="1" applyFill="1" applyBorder="1" applyAlignment="1">
      <alignment horizontal="left" vertical="center"/>
    </xf>
    <xf numFmtId="164" fontId="56" fillId="0" borderId="0" xfId="0" applyNumberFormat="1" applyFont="1" applyBorder="1" applyAlignment="1">
      <alignment horizontal="center" vertical="center"/>
    </xf>
    <xf numFmtId="164" fontId="56" fillId="0" borderId="0" xfId="0" applyNumberFormat="1" applyFont="1" applyAlignment="1">
      <alignment horizontal="left" vertical="center"/>
    </xf>
    <xf numFmtId="164" fontId="67" fillId="2" borderId="0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64" fontId="43" fillId="0" borderId="0" xfId="0" applyNumberFormat="1" applyFont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49" fontId="35" fillId="0" borderId="0" xfId="0" applyNumberFormat="1" applyFont="1" applyAlignment="1">
      <alignment horizontal="left" vertical="center" wrapText="1" indent="5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164" fontId="20" fillId="6" borderId="10" xfId="0" applyNumberFormat="1" applyFont="1" applyFill="1" applyBorder="1" applyAlignment="1">
      <alignment horizontal="right" vertical="center" wrapText="1" indent="4"/>
    </xf>
    <xf numFmtId="164" fontId="20" fillId="6" borderId="0" xfId="0" applyNumberFormat="1" applyFont="1" applyFill="1" applyBorder="1" applyAlignment="1">
      <alignment horizontal="right" vertical="center" wrapText="1" indent="4"/>
    </xf>
    <xf numFmtId="164" fontId="38" fillId="6" borderId="3" xfId="0" applyNumberFormat="1" applyFont="1" applyFill="1" applyBorder="1" applyAlignment="1">
      <alignment horizontal="right" vertical="center" wrapText="1" indent="4"/>
    </xf>
    <xf numFmtId="164" fontId="27" fillId="0" borderId="10" xfId="0" applyNumberFormat="1" applyFont="1" applyBorder="1" applyAlignment="1">
      <alignment horizontal="center" vertical="center"/>
    </xf>
    <xf numFmtId="164" fontId="19" fillId="7" borderId="1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49" fontId="22" fillId="0" borderId="0" xfId="0" applyNumberFormat="1" applyFont="1" applyBorder="1" applyAlignment="1">
      <alignment horizontal="center" vertical="top"/>
    </xf>
    <xf numFmtId="0" fontId="22" fillId="0" borderId="0" xfId="0" applyFont="1" applyBorder="1" applyAlignment="1">
      <alignment vertical="center"/>
    </xf>
    <xf numFmtId="164" fontId="22" fillId="0" borderId="0" xfId="0" applyNumberFormat="1" applyFont="1" applyBorder="1" applyAlignment="1">
      <alignment horizontal="center" vertical="center"/>
    </xf>
    <xf numFmtId="49" fontId="68" fillId="7" borderId="13" xfId="0" applyNumberFormat="1" applyFont="1" applyFill="1" applyBorder="1" applyAlignment="1">
      <alignment horizontal="center" vertical="center" wrapText="1"/>
    </xf>
    <xf numFmtId="164" fontId="21" fillId="0" borderId="0" xfId="5" applyNumberFormat="1" applyFont="1" applyFill="1" applyBorder="1" applyAlignment="1">
      <alignment horizontal="left" vertical="center" wrapText="1"/>
    </xf>
    <xf numFmtId="164" fontId="40" fillId="0" borderId="14" xfId="5" applyNumberFormat="1" applyFont="1" applyFill="1" applyBorder="1" applyAlignment="1">
      <alignment horizontal="left" vertical="center" wrapText="1"/>
    </xf>
    <xf numFmtId="164" fontId="21" fillId="6" borderId="0" xfId="5" applyNumberFormat="1" applyFont="1" applyFill="1" applyBorder="1" applyAlignment="1">
      <alignment horizontal="left" vertical="center" wrapText="1"/>
    </xf>
    <xf numFmtId="164" fontId="40" fillId="6" borderId="3" xfId="5" applyNumberFormat="1" applyFont="1" applyFill="1" applyBorder="1" applyAlignment="1">
      <alignment horizontal="left" vertical="center" wrapText="1"/>
    </xf>
    <xf numFmtId="164" fontId="19" fillId="7" borderId="7" xfId="5" applyNumberFormat="1" applyFont="1" applyFill="1" applyBorder="1" applyAlignment="1">
      <alignment horizontal="left" vertical="center" wrapText="1"/>
    </xf>
    <xf numFmtId="164" fontId="19" fillId="7" borderId="1" xfId="5" applyNumberFormat="1" applyFont="1" applyFill="1" applyBorder="1" applyAlignment="1">
      <alignment horizontal="left" vertical="center" wrapText="1"/>
    </xf>
    <xf numFmtId="0" fontId="29" fillId="0" borderId="0" xfId="8" applyFont="1" applyAlignment="1">
      <alignment vertical="center"/>
    </xf>
    <xf numFmtId="0" fontId="22" fillId="0" borderId="0" xfId="8" applyFont="1" applyAlignment="1">
      <alignment vertical="center"/>
    </xf>
    <xf numFmtId="0" fontId="30" fillId="0" borderId="0" xfId="8" applyFont="1" applyAlignment="1">
      <alignment vertical="center"/>
    </xf>
    <xf numFmtId="0" fontId="27" fillId="0" borderId="0" xfId="8" applyFont="1" applyAlignment="1">
      <alignment vertical="center"/>
    </xf>
    <xf numFmtId="0" fontId="24" fillId="0" borderId="0" xfId="8" applyFont="1" applyAlignment="1">
      <alignment vertical="center"/>
    </xf>
    <xf numFmtId="49" fontId="22" fillId="0" borderId="0" xfId="8" quotePrefix="1" applyNumberFormat="1" applyFont="1" applyBorder="1" applyAlignment="1">
      <alignment horizontal="center" vertical="top" wrapText="1"/>
    </xf>
    <xf numFmtId="164" fontId="19" fillId="7" borderId="8" xfId="8" applyNumberFormat="1" applyFont="1" applyFill="1" applyBorder="1" applyAlignment="1">
      <alignment horizontal="center" vertical="center" wrapText="1"/>
    </xf>
    <xf numFmtId="49" fontId="69" fillId="6" borderId="10" xfId="6" applyNumberFormat="1" applyFont="1" applyFill="1" applyBorder="1" applyAlignment="1">
      <alignment horizontal="left" vertical="center" wrapText="1" indent="1"/>
    </xf>
    <xf numFmtId="3" fontId="19" fillId="7" borderId="1" xfId="8" applyNumberFormat="1" applyFont="1" applyFill="1" applyBorder="1" applyAlignment="1">
      <alignment horizontal="center" vertical="center"/>
    </xf>
    <xf numFmtId="0" fontId="18" fillId="0" borderId="0" xfId="8" applyFont="1" applyFill="1" applyAlignment="1">
      <alignment vertical="center"/>
    </xf>
    <xf numFmtId="0" fontId="23" fillId="0" borderId="0" xfId="8" applyFont="1" applyAlignment="1">
      <alignment vertical="center"/>
    </xf>
    <xf numFmtId="164" fontId="20" fillId="0" borderId="3" xfId="0" applyNumberFormat="1" applyFont="1" applyFill="1" applyBorder="1" applyAlignment="1">
      <alignment horizontal="left" vertical="center" indent="1"/>
    </xf>
    <xf numFmtId="164" fontId="20" fillId="0" borderId="10" xfId="0" applyNumberFormat="1" applyFont="1" applyFill="1" applyBorder="1" applyAlignment="1">
      <alignment horizontal="right" vertical="center" wrapText="1" indent="4"/>
    </xf>
    <xf numFmtId="164" fontId="20" fillId="0" borderId="0" xfId="0" applyNumberFormat="1" applyFont="1" applyFill="1" applyBorder="1" applyAlignment="1">
      <alignment horizontal="right" vertical="center" wrapText="1" indent="4"/>
    </xf>
    <xf numFmtId="164" fontId="38" fillId="0" borderId="3" xfId="0" applyNumberFormat="1" applyFont="1" applyFill="1" applyBorder="1" applyAlignment="1">
      <alignment horizontal="right" vertical="center" wrapText="1" indent="4"/>
    </xf>
    <xf numFmtId="0" fontId="53" fillId="0" borderId="0" xfId="0" applyFont="1" applyAlignment="1">
      <alignment horizontal="center" vertical="center"/>
    </xf>
    <xf numFmtId="164" fontId="20" fillId="6" borderId="10" xfId="0" applyNumberFormat="1" applyFont="1" applyFill="1" applyBorder="1" applyAlignment="1">
      <alignment horizontal="left" vertical="center" indent="1"/>
    </xf>
    <xf numFmtId="164" fontId="20" fillId="6" borderId="3" xfId="0" applyNumberFormat="1" applyFont="1" applyFill="1" applyBorder="1" applyAlignment="1">
      <alignment horizontal="right" vertical="center" wrapText="1" indent="12"/>
    </xf>
    <xf numFmtId="49" fontId="69" fillId="0" borderId="10" xfId="6" applyNumberFormat="1" applyFont="1" applyFill="1" applyBorder="1" applyAlignment="1">
      <alignment horizontal="left" vertical="center" wrapText="1" indent="1"/>
    </xf>
    <xf numFmtId="164" fontId="20" fillId="0" borderId="8" xfId="8" applyNumberFormat="1" applyFont="1" applyFill="1" applyBorder="1" applyAlignment="1">
      <alignment horizontal="right" vertical="center" wrapText="1" indent="4"/>
    </xf>
    <xf numFmtId="164" fontId="20" fillId="0" borderId="9" xfId="8" applyNumberFormat="1" applyFont="1" applyFill="1" applyBorder="1" applyAlignment="1">
      <alignment horizontal="right" vertical="center" wrapText="1" indent="4"/>
    </xf>
    <xf numFmtId="164" fontId="38" fillId="0" borderId="14" xfId="8" applyNumberFormat="1" applyFont="1" applyFill="1" applyBorder="1" applyAlignment="1">
      <alignment horizontal="right" vertical="center" wrapText="1" indent="3"/>
    </xf>
    <xf numFmtId="164" fontId="20" fillId="6" borderId="10" xfId="8" applyNumberFormat="1" applyFont="1" applyFill="1" applyBorder="1" applyAlignment="1">
      <alignment horizontal="right" vertical="center" wrapText="1" indent="4"/>
    </xf>
    <xf numFmtId="164" fontId="20" fillId="6" borderId="4" xfId="8" applyNumberFormat="1" applyFont="1" applyFill="1" applyBorder="1" applyAlignment="1">
      <alignment horizontal="right" vertical="center" wrapText="1" indent="4"/>
    </xf>
    <xf numFmtId="164" fontId="38" fillId="6" borderId="3" xfId="8" applyNumberFormat="1" applyFont="1" applyFill="1" applyBorder="1" applyAlignment="1">
      <alignment horizontal="right" vertical="center" wrapText="1" indent="3"/>
    </xf>
    <xf numFmtId="164" fontId="20" fillId="0" borderId="10" xfId="8" applyNumberFormat="1" applyFont="1" applyFill="1" applyBorder="1" applyAlignment="1">
      <alignment horizontal="right" vertical="center" wrapText="1" indent="4"/>
    </xf>
    <xf numFmtId="164" fontId="20" fillId="0" borderId="4" xfId="8" applyNumberFormat="1" applyFont="1" applyFill="1" applyBorder="1" applyAlignment="1">
      <alignment horizontal="right" vertical="center" wrapText="1" indent="4"/>
    </xf>
    <xf numFmtId="164" fontId="38" fillId="0" borderId="3" xfId="8" applyNumberFormat="1" applyFont="1" applyFill="1" applyBorder="1" applyAlignment="1">
      <alignment horizontal="right" vertical="center" wrapText="1" indent="3"/>
    </xf>
    <xf numFmtId="164" fontId="19" fillId="7" borderId="13" xfId="8" applyNumberFormat="1" applyFont="1" applyFill="1" applyBorder="1" applyAlignment="1">
      <alignment horizontal="right" vertical="center" wrapText="1" indent="4"/>
    </xf>
    <xf numFmtId="164" fontId="19" fillId="7" borderId="7" xfId="8" applyNumberFormat="1" applyFont="1" applyFill="1" applyBorder="1" applyAlignment="1">
      <alignment horizontal="right" vertical="center" wrapText="1" indent="4"/>
    </xf>
    <xf numFmtId="164" fontId="19" fillId="7" borderId="1" xfId="8" applyNumberFormat="1" applyFont="1" applyFill="1" applyBorder="1" applyAlignment="1">
      <alignment horizontal="right" vertical="center" wrapText="1" indent="3"/>
    </xf>
    <xf numFmtId="0" fontId="32" fillId="0" borderId="0" xfId="0" applyFont="1" applyFill="1" applyAlignment="1">
      <alignment horizontal="center" vertical="center" wrapText="1"/>
    </xf>
    <xf numFmtId="164" fontId="66" fillId="0" borderId="0" xfId="0" applyNumberFormat="1" applyFont="1" applyAlignment="1">
      <alignment horizontal="left" vertical="center" wrapText="1" indent="1"/>
    </xf>
    <xf numFmtId="164" fontId="20" fillId="6" borderId="12" xfId="0" applyNumberFormat="1" applyFont="1" applyFill="1" applyBorder="1" applyAlignment="1">
      <alignment horizontal="right" vertical="center" wrapText="1" indent="4"/>
    </xf>
    <xf numFmtId="164" fontId="20" fillId="6" borderId="5" xfId="0" applyNumberFormat="1" applyFont="1" applyFill="1" applyBorder="1" applyAlignment="1">
      <alignment horizontal="right" vertical="center" wrapText="1" indent="4"/>
    </xf>
    <xf numFmtId="164" fontId="38" fillId="6" borderId="11" xfId="0" applyNumberFormat="1" applyFont="1" applyFill="1" applyBorder="1" applyAlignment="1">
      <alignment horizontal="right" vertical="center" wrapText="1" indent="4"/>
    </xf>
    <xf numFmtId="49" fontId="18" fillId="0" borderId="0" xfId="7" applyNumberFormat="1" applyFont="1" applyFill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49" fontId="25" fillId="0" borderId="0" xfId="0" quotePrefix="1" applyNumberFormat="1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164" fontId="19" fillId="7" borderId="14" xfId="0" applyNumberFormat="1" applyFont="1" applyFill="1" applyBorder="1" applyAlignment="1">
      <alignment horizontal="center" vertical="center" wrapText="1"/>
    </xf>
    <xf numFmtId="164" fontId="19" fillId="7" borderId="3" xfId="0" applyNumberFormat="1" applyFont="1" applyFill="1" applyBorder="1" applyAlignment="1">
      <alignment horizontal="center" vertical="center" wrapText="1"/>
    </xf>
    <xf numFmtId="0" fontId="22" fillId="0" borderId="0" xfId="0" quotePrefix="1" applyFont="1" applyFill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/>
    </xf>
    <xf numFmtId="164" fontId="19" fillId="7" borderId="11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49" fontId="22" fillId="0" borderId="0" xfId="0" quotePrefix="1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164" fontId="22" fillId="0" borderId="0" xfId="0" quotePrefix="1" applyNumberFormat="1" applyFont="1" applyAlignment="1">
      <alignment horizontal="center" vertical="center" wrapText="1"/>
    </xf>
    <xf numFmtId="49" fontId="25" fillId="0" borderId="0" xfId="0" quotePrefix="1" applyNumberFormat="1" applyFont="1" applyBorder="1" applyAlignment="1">
      <alignment horizontal="center" vertical="top" wrapText="1"/>
    </xf>
    <xf numFmtId="49" fontId="25" fillId="0" borderId="0" xfId="0" applyNumberFormat="1" applyFont="1" applyBorder="1" applyAlignment="1">
      <alignment horizontal="center" vertical="top" wrapText="1"/>
    </xf>
    <xf numFmtId="0" fontId="19" fillId="7" borderId="11" xfId="0" applyFont="1" applyFill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left" vertical="center" wrapText="1"/>
    </xf>
    <xf numFmtId="164" fontId="37" fillId="0" borderId="0" xfId="0" applyNumberFormat="1" applyFont="1" applyAlignment="1">
      <alignment horizontal="center" vertical="center"/>
    </xf>
    <xf numFmtId="164" fontId="19" fillId="7" borderId="14" xfId="0" applyNumberFormat="1" applyFont="1" applyFill="1" applyBorder="1" applyAlignment="1">
      <alignment horizontal="center" vertical="center"/>
    </xf>
    <xf numFmtId="164" fontId="19" fillId="7" borderId="11" xfId="0" applyNumberFormat="1" applyFont="1" applyFill="1" applyBorder="1" applyAlignment="1">
      <alignment horizontal="center" vertical="center"/>
    </xf>
    <xf numFmtId="164" fontId="19" fillId="7" borderId="13" xfId="0" applyNumberFormat="1" applyFont="1" applyFill="1" applyBorder="1" applyAlignment="1">
      <alignment horizontal="center" vertical="center" wrapText="1"/>
    </xf>
    <xf numFmtId="164" fontId="19" fillId="7" borderId="7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49" fontId="35" fillId="0" borderId="0" xfId="0" applyNumberFormat="1" applyFont="1" applyAlignment="1">
      <alignment horizontal="left" vertical="center" wrapText="1" indent="9"/>
    </xf>
    <xf numFmtId="49" fontId="35" fillId="0" borderId="0" xfId="0" applyNumberFormat="1" applyFont="1" applyAlignment="1">
      <alignment horizontal="left" wrapText="1" indent="9"/>
    </xf>
    <xf numFmtId="164" fontId="35" fillId="0" borderId="0" xfId="0" applyNumberFormat="1" applyFont="1" applyAlignment="1">
      <alignment horizontal="left" vertical="center" wrapText="1" indent="1"/>
    </xf>
    <xf numFmtId="0" fontId="32" fillId="0" borderId="0" xfId="0" applyFont="1" applyFill="1" applyAlignment="1">
      <alignment horizontal="center" vertical="center" wrapText="1"/>
    </xf>
    <xf numFmtId="164" fontId="19" fillId="7" borderId="22" xfId="0" applyNumberFormat="1" applyFont="1" applyFill="1" applyBorder="1" applyAlignment="1">
      <alignment horizontal="center" vertical="center"/>
    </xf>
    <xf numFmtId="164" fontId="19" fillId="7" borderId="18" xfId="0" applyNumberFormat="1" applyFont="1" applyFill="1" applyBorder="1" applyAlignment="1">
      <alignment horizontal="center" vertical="center"/>
    </xf>
    <xf numFmtId="164" fontId="19" fillId="7" borderId="21" xfId="0" applyNumberFormat="1" applyFont="1" applyFill="1" applyBorder="1" applyAlignment="1">
      <alignment horizontal="center" vertical="center"/>
    </xf>
    <xf numFmtId="164" fontId="19" fillId="7" borderId="20" xfId="0" applyNumberFormat="1" applyFont="1" applyFill="1" applyBorder="1" applyAlignment="1">
      <alignment horizontal="center" vertical="center"/>
    </xf>
    <xf numFmtId="164" fontId="19" fillId="7" borderId="19" xfId="0" applyNumberFormat="1" applyFont="1" applyFill="1" applyBorder="1" applyAlignment="1">
      <alignment horizontal="center" vertical="center"/>
    </xf>
    <xf numFmtId="164" fontId="66" fillId="0" borderId="0" xfId="0" applyNumberFormat="1" applyFont="1" applyAlignment="1">
      <alignment horizontal="left" vertical="center" wrapText="1" indent="1"/>
    </xf>
    <xf numFmtId="49" fontId="66" fillId="0" borderId="0" xfId="0" applyNumberFormat="1" applyFont="1" applyAlignment="1">
      <alignment horizontal="left" vertical="center" wrapText="1" indent="9"/>
    </xf>
    <xf numFmtId="164" fontId="63" fillId="0" borderId="0" xfId="0" applyNumberFormat="1" applyFont="1" applyAlignment="1">
      <alignment horizontal="left" vertical="center" wrapText="1"/>
    </xf>
    <xf numFmtId="164" fontId="54" fillId="0" borderId="0" xfId="0" applyNumberFormat="1" applyFont="1" applyAlignment="1">
      <alignment horizontal="center" vertical="center"/>
    </xf>
    <xf numFmtId="164" fontId="54" fillId="0" borderId="0" xfId="0" applyNumberFormat="1" applyFont="1" applyAlignment="1">
      <alignment horizontal="center" vertical="center" wrapText="1"/>
    </xf>
    <xf numFmtId="49" fontId="54" fillId="0" borderId="0" xfId="0" quotePrefix="1" applyNumberFormat="1" applyFont="1" applyBorder="1" applyAlignment="1">
      <alignment horizontal="center" vertical="center" wrapText="1"/>
    </xf>
    <xf numFmtId="164" fontId="58" fillId="7" borderId="22" xfId="0" applyNumberFormat="1" applyFont="1" applyFill="1" applyBorder="1" applyAlignment="1">
      <alignment horizontal="center" vertical="center"/>
    </xf>
    <xf numFmtId="164" fontId="58" fillId="7" borderId="18" xfId="0" applyNumberFormat="1" applyFont="1" applyFill="1" applyBorder="1" applyAlignment="1">
      <alignment horizontal="center" vertical="center"/>
    </xf>
    <xf numFmtId="164" fontId="58" fillId="7" borderId="13" xfId="0" applyNumberFormat="1" applyFont="1" applyFill="1" applyBorder="1" applyAlignment="1">
      <alignment horizontal="center" vertical="center"/>
    </xf>
    <xf numFmtId="164" fontId="58" fillId="7" borderId="7" xfId="0" applyNumberFormat="1" applyFont="1" applyFill="1" applyBorder="1" applyAlignment="1">
      <alignment horizontal="center" vertical="center"/>
    </xf>
    <xf numFmtId="164" fontId="54" fillId="0" borderId="0" xfId="0" quotePrefix="1" applyNumberFormat="1" applyFont="1" applyAlignment="1">
      <alignment horizontal="center" vertical="center" wrapText="1"/>
    </xf>
    <xf numFmtId="0" fontId="65" fillId="0" borderId="0" xfId="0" applyFont="1" applyFill="1" applyAlignment="1">
      <alignment horizontal="center" vertical="center" wrapText="1"/>
    </xf>
    <xf numFmtId="49" fontId="66" fillId="0" borderId="0" xfId="0" applyNumberFormat="1" applyFont="1" applyAlignment="1">
      <alignment horizontal="left" wrapText="1" indent="9"/>
    </xf>
    <xf numFmtId="0" fontId="2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2" fillId="0" borderId="0" xfId="0" quotePrefix="1" applyFont="1" applyAlignment="1">
      <alignment horizontal="center" vertical="center" wrapText="1"/>
    </xf>
    <xf numFmtId="49" fontId="47" fillId="0" borderId="5" xfId="0" quotePrefix="1" applyNumberFormat="1" applyFont="1" applyBorder="1" applyAlignment="1">
      <alignment horizontal="center" vertical="top" wrapText="1"/>
    </xf>
    <xf numFmtId="0" fontId="48" fillId="7" borderId="14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48" fillId="7" borderId="13" xfId="0" applyFont="1" applyFill="1" applyBorder="1" applyAlignment="1">
      <alignment horizontal="center" vertical="center" wrapText="1"/>
    </xf>
    <xf numFmtId="0" fontId="48" fillId="7" borderId="7" xfId="0" applyFont="1" applyFill="1" applyBorder="1" applyAlignment="1">
      <alignment horizontal="center" vertical="center" wrapText="1"/>
    </xf>
    <xf numFmtId="0" fontId="48" fillId="7" borderId="1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5" xfId="0" quotePrefix="1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164" fontId="18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49" fontId="22" fillId="0" borderId="5" xfId="0" quotePrefix="1" applyNumberFormat="1" applyFont="1" applyBorder="1" applyAlignment="1">
      <alignment horizontal="center" vertical="top" wrapText="1"/>
    </xf>
    <xf numFmtId="49" fontId="22" fillId="0" borderId="5" xfId="0" applyNumberFormat="1" applyFont="1" applyBorder="1" applyAlignment="1">
      <alignment horizontal="center" vertical="top" wrapText="1"/>
    </xf>
    <xf numFmtId="0" fontId="22" fillId="0" borderId="0" xfId="0" quotePrefix="1" applyFont="1" applyAlignment="1">
      <alignment horizontal="center" vertical="center" wrapText="1"/>
    </xf>
    <xf numFmtId="49" fontId="25" fillId="0" borderId="5" xfId="0" quotePrefix="1" applyNumberFormat="1" applyFont="1" applyBorder="1" applyAlignment="1">
      <alignment horizontal="center" vertical="top" wrapText="1"/>
    </xf>
    <xf numFmtId="49" fontId="25" fillId="0" borderId="5" xfId="0" applyNumberFormat="1" applyFont="1" applyBorder="1" applyAlignment="1">
      <alignment horizontal="center" vertical="top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49" fontId="22" fillId="0" borderId="0" xfId="0" quotePrefix="1" applyNumberFormat="1" applyFont="1" applyBorder="1" applyAlignment="1">
      <alignment horizontal="center" vertical="top" wrapText="1"/>
    </xf>
    <xf numFmtId="164" fontId="19" fillId="7" borderId="13" xfId="0" applyNumberFormat="1" applyFont="1" applyFill="1" applyBorder="1" applyAlignment="1">
      <alignment horizontal="center" vertical="center"/>
    </xf>
    <xf numFmtId="164" fontId="19" fillId="7" borderId="7" xfId="0" applyNumberFormat="1" applyFont="1" applyFill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top"/>
    </xf>
    <xf numFmtId="164" fontId="66" fillId="0" borderId="0" xfId="0" applyNumberFormat="1" applyFont="1" applyAlignment="1">
      <alignment horizontal="left" vertical="center" wrapText="1"/>
    </xf>
    <xf numFmtId="49" fontId="25" fillId="0" borderId="0" xfId="0" quotePrefix="1" applyNumberFormat="1" applyFont="1" applyBorder="1" applyAlignment="1">
      <alignment horizontal="center" vertical="center" wrapText="1"/>
    </xf>
    <xf numFmtId="49" fontId="22" fillId="0" borderId="0" xfId="0" quotePrefix="1" applyNumberFormat="1" applyFont="1" applyBorder="1" applyAlignment="1">
      <alignment horizontal="center" vertical="center" wrapText="1"/>
    </xf>
    <xf numFmtId="164" fontId="19" fillId="7" borderId="17" xfId="0" applyNumberFormat="1" applyFont="1" applyFill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top"/>
    </xf>
    <xf numFmtId="164" fontId="22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 wrapText="1"/>
    </xf>
    <xf numFmtId="164" fontId="19" fillId="7" borderId="2" xfId="0" applyNumberFormat="1" applyFont="1" applyFill="1" applyBorder="1" applyAlignment="1">
      <alignment horizontal="center" vertical="center" wrapText="1"/>
    </xf>
    <xf numFmtId="0" fontId="22" fillId="0" borderId="0" xfId="8" applyFont="1" applyAlignment="1">
      <alignment horizontal="center" vertical="center"/>
    </xf>
    <xf numFmtId="0" fontId="22" fillId="0" borderId="0" xfId="8" applyFont="1" applyAlignment="1">
      <alignment horizontal="center" vertical="center" wrapText="1"/>
    </xf>
    <xf numFmtId="49" fontId="22" fillId="0" borderId="0" xfId="8" quotePrefix="1" applyNumberFormat="1" applyFont="1" applyBorder="1" applyAlignment="1">
      <alignment horizontal="center" vertical="top" wrapText="1"/>
    </xf>
    <xf numFmtId="0" fontId="19" fillId="7" borderId="14" xfId="8" applyFont="1" applyFill="1" applyBorder="1" applyAlignment="1">
      <alignment horizontal="center" vertical="center" wrapText="1"/>
    </xf>
    <xf numFmtId="0" fontId="19" fillId="7" borderId="11" xfId="8" applyFont="1" applyFill="1" applyBorder="1" applyAlignment="1">
      <alignment horizontal="center" vertical="center" wrapText="1"/>
    </xf>
    <xf numFmtId="164" fontId="19" fillId="7" borderId="13" xfId="8" applyNumberFormat="1" applyFont="1" applyFill="1" applyBorder="1" applyAlignment="1">
      <alignment horizontal="center" vertical="center" wrapText="1"/>
    </xf>
    <xf numFmtId="164" fontId="19" fillId="7" borderId="7" xfId="8" applyNumberFormat="1" applyFont="1" applyFill="1" applyBorder="1" applyAlignment="1">
      <alignment horizontal="center" vertical="center" wrapText="1"/>
    </xf>
    <xf numFmtId="164" fontId="19" fillId="7" borderId="14" xfId="8" applyNumberFormat="1" applyFont="1" applyFill="1" applyBorder="1" applyAlignment="1">
      <alignment horizontal="center" vertical="center" wrapText="1"/>
    </xf>
    <xf numFmtId="164" fontId="19" fillId="7" borderId="3" xfId="8" applyNumberFormat="1" applyFont="1" applyFill="1" applyBorder="1" applyAlignment="1">
      <alignment horizontal="center" vertical="center" wrapText="1"/>
    </xf>
  </cellXfs>
  <cellStyles count="9">
    <cellStyle name="Millares [0] 2" xfId="4"/>
    <cellStyle name="Millares 2" xfId="5"/>
    <cellStyle name="Normal" xfId="0" builtinId="0"/>
    <cellStyle name="Normal 10" xfId="8"/>
    <cellStyle name="Normal 2" xfId="6"/>
    <cellStyle name="Normal 3" xfId="7"/>
    <cellStyle name="Normal_ado99" xfId="2"/>
    <cellStyle name="Porcentaje" xfId="1" builtinId="5"/>
    <cellStyle name="Porcentaje 2" xfId="3"/>
  </cellStyles>
  <dxfs count="0"/>
  <tableStyles count="0" defaultTableStyle="TableStyleMedium2" defaultPivotStyle="PivotStyleLight16"/>
  <colors>
    <mruColors>
      <color rgb="FFFF2B2E"/>
      <color rgb="FFFF3B3B"/>
      <color rgb="FFF6383D"/>
      <color rgb="FFDA251D"/>
      <color rgb="FFF74F53"/>
      <color rgb="FFF97B7E"/>
      <color rgb="FFFF6D6D"/>
      <color rgb="FFC7090E"/>
      <color rgb="FFFCB6BB"/>
      <color rgb="FFFED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>
                <a:latin typeface="Helvetica Condensed" panose="020B0606020202030204" pitchFamily="34" charset="0"/>
              </a:rPr>
              <a:t>Perú: Tipo de notificaciones,</a:t>
            </a:r>
            <a:r>
              <a:rPr lang="es-PE" sz="800" baseline="0">
                <a:latin typeface="Helvetica Condensed" panose="020B0606020202030204" pitchFamily="34" charset="0"/>
              </a:rPr>
              <a:t> junio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14115137980662018"/>
          <c:y val="5.6911806385383241E-2"/>
        </c:manualLayout>
      </c:layout>
      <c:overlay val="0"/>
    </c:title>
    <c:autoTitleDeleted val="0"/>
    <c:view3D>
      <c:rotX val="20"/>
      <c:rotY val="185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18912244600029898"/>
                  <c:y val="6.22226953762082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-4.4460766174529119E-2"/>
                  <c:y val="-9.694407759637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31453086364863242"/>
                  <c:y val="3.90104549394835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2222052820090385"/>
                  <c:y val="0.138583584768652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20200279833077"/>
                      <c:h val="0.171462470695816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3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'C-2'!$B$24:$E$24</c:f>
              <c:numCache>
                <c:formatCode>_(* #,##0_);_(* \(#,##0\);_(* "-"_);_(@_)</c:formatCode>
                <c:ptCount val="4"/>
                <c:pt idx="0">
                  <c:v>15</c:v>
                </c:pt>
                <c:pt idx="1">
                  <c:v>3031</c:v>
                </c:pt>
                <c:pt idx="2">
                  <c:v>43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cs typeface="Calibri"/>
              </a:rPr>
              <a:t>Perú: Notificaciones de accidentes de trabajo por actividad económica, junio 2019</a:t>
            </a:r>
          </a:p>
        </c:rich>
      </c:tx>
      <c:layout>
        <c:manualLayout>
          <c:xMode val="edge"/>
          <c:yMode val="edge"/>
          <c:x val="0.12563295830059459"/>
          <c:y val="2.6191112730438733E-2"/>
        </c:manualLayout>
      </c:layout>
      <c:overlay val="0"/>
      <c:spPr>
        <a:noFill/>
        <a:ln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8648417450814"/>
          <c:y val="0.41067305989506936"/>
          <c:w val="0.55605469732803314"/>
          <c:h val="0.43128454692891965"/>
        </c:manualLayout>
      </c:layout>
      <c:pie3DChart>
        <c:varyColors val="1"/>
        <c:ser>
          <c:idx val="1"/>
          <c:order val="1"/>
          <c:explosion val="5"/>
          <c:dLbls>
            <c:dLbl>
              <c:idx val="0"/>
              <c:layout>
                <c:manualLayout>
                  <c:x val="1.4795765803480737E-2"/>
                  <c:y val="-6.766088318922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55-4867-A67F-3AA4E24A959E}"/>
                </c:ext>
              </c:extLst>
            </c:dLbl>
            <c:dLbl>
              <c:idx val="1"/>
              <c:layout>
                <c:manualLayout>
                  <c:x val="3.6085284409072736E-2"/>
                  <c:y val="1.343540429132397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55-4867-A67F-3AA4E24A959E}"/>
                </c:ext>
              </c:extLst>
            </c:dLbl>
            <c:dLbl>
              <c:idx val="2"/>
              <c:layout>
                <c:manualLayout>
                  <c:x val="-1.5078118062389297E-2"/>
                  <c:y val="2.72887289889552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55-4867-A67F-3AA4E24A959E}"/>
                </c:ext>
              </c:extLst>
            </c:dLbl>
            <c:dLbl>
              <c:idx val="3"/>
              <c:layout>
                <c:manualLayout>
                  <c:x val="-4.0955749123031612E-2"/>
                  <c:y val="2.8037116019003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55-4867-A67F-3AA4E24A959E}"/>
                </c:ext>
              </c:extLst>
            </c:dLbl>
            <c:dLbl>
              <c:idx val="4"/>
              <c:layout>
                <c:manualLayout>
                  <c:x val="-5.3518395096338621E-2"/>
                  <c:y val="5.59181526604959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55-4867-A67F-3AA4E24A959E}"/>
                </c:ext>
              </c:extLst>
            </c:dLbl>
            <c:dLbl>
              <c:idx val="5"/>
              <c:layout>
                <c:manualLayout>
                  <c:x val="-4.9642904351703161E-2"/>
                  <c:y val="-5.01077690939964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55-4867-A67F-3AA4E24A959E}"/>
                </c:ext>
              </c:extLst>
            </c:dLbl>
            <c:dLbl>
              <c:idx val="6"/>
              <c:layout>
                <c:manualLayout>
                  <c:x val="-5.9185672374841743E-2"/>
                  <c:y val="-3.44563806735997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55-4867-A67F-3AA4E24A959E}"/>
                </c:ext>
              </c:extLst>
            </c:dLbl>
            <c:dLbl>
              <c:idx val="7"/>
              <c:layout>
                <c:manualLayout>
                  <c:x val="-3.221835905226067E-2"/>
                  <c:y val="-0.138084729669247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55-4867-A67F-3AA4E24A959E}"/>
                </c:ext>
              </c:extLst>
            </c:dLbl>
            <c:dLbl>
              <c:idx val="8"/>
              <c:layout>
                <c:manualLayout>
                  <c:x val="-1.0138652144240371E-2"/>
                  <c:y val="-0.147885377471270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55-4867-A67F-3AA4E24A959E}"/>
                </c:ext>
              </c:extLst>
            </c:dLbl>
            <c:dLbl>
              <c:idx val="9"/>
              <c:layout>
                <c:manualLayout>
                  <c:x val="3.0313839847000708E-2"/>
                  <c:y val="-0.103634958774709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11-43A0-A217-92072D4EF41E}"/>
                </c:ext>
              </c:extLst>
            </c:dLbl>
            <c:dLbl>
              <c:idx val="10"/>
              <c:layout>
                <c:manualLayout>
                  <c:x val="8.4312951756151139E-2"/>
                  <c:y val="-0.10221791891276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11-43A0-A217-92072D4EF41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470" b="1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'C-10'!$S$4:$S$14</c:f>
              <c:strCache>
                <c:ptCount val="11"/>
                <c:pt idx="0">
                  <c:v>D</c:v>
                </c:pt>
                <c:pt idx="1">
                  <c:v>K</c:v>
                </c:pt>
                <c:pt idx="2">
                  <c:v>I</c:v>
                </c:pt>
                <c:pt idx="3">
                  <c:v>G</c:v>
                </c:pt>
                <c:pt idx="4">
                  <c:v>F</c:v>
                </c:pt>
                <c:pt idx="5">
                  <c:v>O</c:v>
                </c:pt>
                <c:pt idx="6">
                  <c:v>C</c:v>
                </c:pt>
                <c:pt idx="7">
                  <c:v>H</c:v>
                </c:pt>
                <c:pt idx="8">
                  <c:v>N</c:v>
                </c:pt>
                <c:pt idx="9">
                  <c:v>L</c:v>
                </c:pt>
                <c:pt idx="10">
                  <c:v>OTRAS</c:v>
                </c:pt>
              </c:strCache>
            </c:strRef>
          </c:cat>
          <c:val>
            <c:numRef>
              <c:f>'C-10'!$T$4:$T$14</c:f>
              <c:numCache>
                <c:formatCode>_(* #,##0_);_(* \(#,##0\);_(* "-"_);_(@_)</c:formatCode>
                <c:ptCount val="11"/>
                <c:pt idx="0">
                  <c:v>774</c:v>
                </c:pt>
                <c:pt idx="1">
                  <c:v>518</c:v>
                </c:pt>
                <c:pt idx="2">
                  <c:v>376</c:v>
                </c:pt>
                <c:pt idx="3">
                  <c:v>317</c:v>
                </c:pt>
                <c:pt idx="4">
                  <c:v>308</c:v>
                </c:pt>
                <c:pt idx="5">
                  <c:v>184</c:v>
                </c:pt>
                <c:pt idx="6">
                  <c:v>170</c:v>
                </c:pt>
                <c:pt idx="7">
                  <c:v>115</c:v>
                </c:pt>
                <c:pt idx="8">
                  <c:v>111</c:v>
                </c:pt>
                <c:pt idx="9">
                  <c:v>72</c:v>
                </c:pt>
                <c:pt idx="1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855-4867-A67F-3AA4E24A959E}"/>
            </c:ext>
          </c:extLst>
        </c:ser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C855-4867-A67F-3AA4E24A95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B-C855-4867-A67F-3AA4E24A95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C-C855-4867-A67F-3AA4E24A95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C855-4867-A67F-3AA4E24A95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E-C855-4867-A67F-3AA4E24A95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F-C855-4867-A67F-3AA4E24A959E}"/>
              </c:ext>
            </c:extLst>
          </c:dPt>
          <c:dLbls>
            <c:dLbl>
              <c:idx val="0"/>
              <c:layout>
                <c:manualLayout>
                  <c:x val="-1.5503103911571382E-2"/>
                  <c:y val="-9.67273063501332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55-4867-A67F-3AA4E24A959E}"/>
                </c:ext>
              </c:extLst>
            </c:dLbl>
            <c:dLbl>
              <c:idx val="1"/>
              <c:layout>
                <c:manualLayout>
                  <c:x val="8.5623501029188864E-2"/>
                  <c:y val="4.16410781694844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55-4867-A67F-3AA4E24A959E}"/>
                </c:ext>
              </c:extLst>
            </c:dLbl>
            <c:dLbl>
              <c:idx val="2"/>
              <c:layout>
                <c:manualLayout>
                  <c:x val="-1.6354786300292138E-2"/>
                  <c:y val="1.7074153579509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55-4867-A67F-3AA4E24A959E}"/>
                </c:ext>
              </c:extLst>
            </c:dLbl>
            <c:dLbl>
              <c:idx val="3"/>
              <c:layout>
                <c:manualLayout>
                  <c:x val="-2.2760274726412288E-2"/>
                  <c:y val="-7.70035342455243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55-4867-A67F-3AA4E24A959E}"/>
                </c:ext>
              </c:extLst>
            </c:dLbl>
            <c:dLbl>
              <c:idx val="4"/>
              <c:layout>
                <c:manualLayout>
                  <c:x val="-1.1339492847981886E-2"/>
                  <c:y val="-7.8021609424392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55-4867-A67F-3AA4E24A959E}"/>
                </c:ext>
              </c:extLst>
            </c:dLbl>
            <c:dLbl>
              <c:idx val="5"/>
              <c:layout>
                <c:manualLayout>
                  <c:x val="2.5813080995910485E-2"/>
                  <c:y val="-8.77410305281564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55-4867-A67F-3AA4E24A959E}"/>
                </c:ext>
              </c:extLst>
            </c:dLbl>
            <c:dLbl>
              <c:idx val="6"/>
              <c:layout>
                <c:manualLayout>
                  <c:x val="5.1538988768819884E-2"/>
                  <c:y val="-2.81860916831618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55-4867-A67F-3AA4E24A95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'C-10'!$S$4:$S$14</c:f>
              <c:strCache>
                <c:ptCount val="11"/>
                <c:pt idx="0">
                  <c:v>D</c:v>
                </c:pt>
                <c:pt idx="1">
                  <c:v>K</c:v>
                </c:pt>
                <c:pt idx="2">
                  <c:v>I</c:v>
                </c:pt>
                <c:pt idx="3">
                  <c:v>G</c:v>
                </c:pt>
                <c:pt idx="4">
                  <c:v>F</c:v>
                </c:pt>
                <c:pt idx="5">
                  <c:v>O</c:v>
                </c:pt>
                <c:pt idx="6">
                  <c:v>C</c:v>
                </c:pt>
                <c:pt idx="7">
                  <c:v>H</c:v>
                </c:pt>
                <c:pt idx="8">
                  <c:v>N</c:v>
                </c:pt>
                <c:pt idx="9">
                  <c:v>L</c:v>
                </c:pt>
                <c:pt idx="10">
                  <c:v>OTRAS</c:v>
                </c:pt>
              </c:strCache>
            </c:strRef>
          </c:cat>
          <c:val>
            <c:numRef>
              <c:f>'C-5'!#REF!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855-4867-A67F-3AA4E24A95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19050">
      <a:solidFill>
        <a:schemeClr val="accent1">
          <a:lumMod val="75000"/>
        </a:schemeClr>
      </a:solidFill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PE" sz="800" b="1" i="0" baseline="0">
                <a:effectLst/>
              </a:rPr>
              <a:t>Perú: Notificaciones de accidentes de trabajo mortales según  forma del accidente, junio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533535951376726"/>
          <c:y val="7.7244538059855289E-2"/>
        </c:manualLayout>
      </c:layout>
      <c:overlay val="1"/>
    </c:title>
    <c:autoTitleDeleted val="0"/>
    <c:view3D>
      <c:rotX val="30"/>
      <c:rotY val="30"/>
      <c:depthPercent val="100"/>
      <c:rAngAx val="1"/>
    </c:view3D>
    <c:floor>
      <c:thickness val="0"/>
    </c:floor>
    <c:sideWall>
      <c:thickness val="0"/>
      <c:spPr>
        <a:noFill/>
        <a:ln w="0">
          <a:noFill/>
        </a:ln>
      </c:spPr>
    </c:sideWall>
    <c:backWall>
      <c:thickness val="0"/>
      <c:spPr>
        <a:noFill/>
        <a:ln w="0">
          <a:noFill/>
        </a:ln>
      </c:spPr>
    </c:backWall>
    <c:plotArea>
      <c:layout>
        <c:manualLayout>
          <c:layoutTarget val="inner"/>
          <c:xMode val="edge"/>
          <c:yMode val="edge"/>
          <c:x val="0.25900709705067143"/>
          <c:y val="0.19228980606924412"/>
          <c:w val="0.66482517728373669"/>
          <c:h val="0.630002351815243"/>
        </c:manualLayout>
      </c:layout>
      <c:bar3D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6383D"/>
              </a:solidFill>
            </c:spPr>
            <c:extLst>
              <c:ext xmlns:c16="http://schemas.microsoft.com/office/drawing/2014/chart" uri="{C3380CC4-5D6E-409C-BE32-E72D297353CC}">
                <c16:uniqueId val="{00000002-7934-48D9-9195-B9A4818620B5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3-7934-48D9-9195-B9A4818620B5}"/>
              </c:ext>
            </c:extLst>
          </c:dPt>
          <c:dPt>
            <c:idx val="2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4-7934-48D9-9195-B9A4818620B5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7934-48D9-9195-B9A4818620B5}"/>
              </c:ext>
            </c:extLst>
          </c:dPt>
          <c:dPt>
            <c:idx val="4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6-7934-48D9-9195-B9A4818620B5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7934-48D9-9195-B9A4818620B5}"/>
              </c:ext>
            </c:extLst>
          </c:dPt>
          <c:dPt>
            <c:idx val="7"/>
            <c:invertIfNegative val="0"/>
            <c:bubble3D val="0"/>
            <c:spPr>
              <a:solidFill>
                <a:srgbClr val="4BACC6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7934-48D9-9195-B9A4818620B5}"/>
              </c:ext>
            </c:extLst>
          </c:dPt>
          <c:dPt>
            <c:idx val="8"/>
            <c:invertIfNegative val="0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7934-48D9-9195-B9A4818620B5}"/>
              </c:ext>
            </c:extLst>
          </c:dPt>
          <c:dLbls>
            <c:dLbl>
              <c:idx val="0"/>
              <c:layout>
                <c:manualLayout>
                  <c:x val="0.1358040583730393"/>
                  <c:y val="-7.74999663012779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34-48D9-9195-B9A4818620B5}"/>
                </c:ext>
              </c:extLst>
            </c:dLbl>
            <c:dLbl>
              <c:idx val="1"/>
              <c:layout>
                <c:manualLayout>
                  <c:x val="0.1957236087770044"/>
                  <c:y val="-1.0200780533347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34-48D9-9195-B9A4818620B5}"/>
                </c:ext>
              </c:extLst>
            </c:dLbl>
            <c:dLbl>
              <c:idx val="2"/>
              <c:layout>
                <c:manualLayout>
                  <c:x val="7.8940085988675954E-2"/>
                  <c:y val="-5.2988580035175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34-48D9-9195-B9A4818620B5}"/>
                </c:ext>
              </c:extLst>
            </c:dLbl>
            <c:dLbl>
              <c:idx val="3"/>
              <c:layout>
                <c:manualLayout>
                  <c:x val="7.4841831574306156E-2"/>
                  <c:y val="-5.69579347720441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34-48D9-9195-B9A4818620B5}"/>
                </c:ext>
              </c:extLst>
            </c:dLbl>
            <c:dLbl>
              <c:idx val="4"/>
              <c:layout>
                <c:manualLayout>
                  <c:x val="7.8901533992779257E-2"/>
                  <c:y val="-3.245009573984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34-48D9-9195-B9A4818620B5}"/>
                </c:ext>
              </c:extLst>
            </c:dLbl>
            <c:dLbl>
              <c:idx val="5"/>
              <c:layout>
                <c:manualLayout>
                  <c:x val="0.14398062651424595"/>
                  <c:y val="-7.7499966301278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34-48D9-9195-B9A4818620B5}"/>
                </c:ext>
              </c:extLst>
            </c:dLbl>
            <c:dLbl>
              <c:idx val="6"/>
              <c:layout>
                <c:manualLayout>
                  <c:x val="0.31611418037681255"/>
                  <c:y val="-5.298858003517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34-48D9-9195-B9A4818620B5}"/>
                </c:ext>
              </c:extLst>
            </c:dLbl>
            <c:dLbl>
              <c:idx val="7"/>
              <c:layout>
                <c:manualLayout>
                  <c:x val="5.6683829508489138E-2"/>
                  <c:y val="-2.848074100297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34-48D9-9195-B9A4818620B5}"/>
                </c:ext>
              </c:extLst>
            </c:dLbl>
            <c:dLbl>
              <c:idx val="8"/>
              <c:layout>
                <c:manualLayout>
                  <c:x val="8.4375585599661587E-2"/>
                  <c:y val="-9.0099709162395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34-48D9-9195-B9A4818620B5}"/>
                </c:ext>
              </c:extLst>
            </c:dLbl>
            <c:dLbl>
              <c:idx val="9"/>
              <c:layout>
                <c:manualLayout>
                  <c:x val="6.2902755570209828E-2"/>
                  <c:y val="-2.451138626610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34-48D9-9195-B9A4818620B5}"/>
                </c:ext>
              </c:extLst>
            </c:dLbl>
            <c:dLbl>
              <c:idx val="10"/>
              <c:layout>
                <c:manualLayout>
                  <c:x val="0.32779400670996056"/>
                  <c:y val="-9.0099741122869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3-4A03-8B4E-65283D9D9EF9}"/>
                </c:ext>
              </c:extLst>
            </c:dLbl>
            <c:dLbl>
              <c:idx val="11"/>
              <c:layout>
                <c:manualLayout>
                  <c:x val="0.185030653394832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3-4A03-8B4E-65283D9D9EF9}"/>
                </c:ext>
              </c:extLst>
            </c:dLbl>
            <c:dLbl>
              <c:idx val="12"/>
              <c:layout>
                <c:manualLayout>
                  <c:x val="4.8916149748059218E-2"/>
                  <c:y val="-4.50498545811977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3-4A03-8B4E-65283D9D9EF9}"/>
                </c:ext>
              </c:extLst>
            </c:dLbl>
            <c:dLbl>
              <c:idx val="13"/>
              <c:layout>
                <c:manualLayout>
                  <c:x val="8.29447756597525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3-4A03-8B4E-65283D9D9EF9}"/>
                </c:ext>
              </c:extLst>
            </c:dLbl>
            <c:dLbl>
              <c:idx val="14"/>
              <c:layout>
                <c:manualLayout>
                  <c:x val="5.10429388675400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483-4A03-8B4E-65283D9D9EF9}"/>
                </c:ext>
              </c:extLst>
            </c:dLbl>
            <c:dLbl>
              <c:idx val="15"/>
              <c:layout>
                <c:manualLayout>
                  <c:x val="8.50715647792333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3-4A03-8B4E-65283D9D9EF9}"/>
                </c:ext>
              </c:extLst>
            </c:dLbl>
            <c:dLbl>
              <c:idx val="16"/>
              <c:layout>
                <c:manualLayout>
                  <c:x val="0.2913701093688744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3-4A03-8B4E-65283D9D9E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'C-12'!$A$8:$A$14</c:f>
              <c:strCache>
                <c:ptCount val="7"/>
                <c:pt idx="0">
                  <c:v>CAÍDA DE OBJETOS</c:v>
                </c:pt>
                <c:pt idx="1">
                  <c:v>CAÍDA DE PERSONAL DE ALTURA</c:v>
                </c:pt>
                <c:pt idx="2">
                  <c:v>CHOQUE DE VEHÍCULOS</c:v>
                </c:pt>
                <c:pt idx="3">
                  <c:v>CONTACTO CON ELECTRICIDAD</c:v>
                </c:pt>
                <c:pt idx="4">
                  <c:v>EXPLOSIÓN O IMPLOSIÓN</c:v>
                </c:pt>
                <c:pt idx="5">
                  <c:v>GOLPES POR OBJETOS (EXCEPTO CAÍDAS)</c:v>
                </c:pt>
                <c:pt idx="6">
                  <c:v>OTRAS FORMAS</c:v>
                </c:pt>
              </c:strCache>
            </c:strRef>
          </c:cat>
          <c:val>
            <c:numRef>
              <c:f>'C-12'!$I$8:$I$14</c:f>
              <c:numCache>
                <c:formatCode>_(* #,##0_);_(* \(#,##0\);_(* "-"_);_(@_)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934-48D9-9195-B9A481862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gapDepth val="274"/>
        <c:shape val="box"/>
        <c:axId val="500129784"/>
        <c:axId val="500136840"/>
        <c:axId val="0"/>
      </c:bar3DChart>
      <c:catAx>
        <c:axId val="500129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5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500136840"/>
        <c:crosses val="autoZero"/>
        <c:auto val="1"/>
        <c:lblAlgn val="ctr"/>
        <c:lblOffset val="100"/>
        <c:noMultiLvlLbl val="0"/>
      </c:catAx>
      <c:valAx>
        <c:axId val="500136840"/>
        <c:scaling>
          <c:orientation val="minMax"/>
        </c:scaling>
        <c:delete val="0"/>
        <c:axPos val="b"/>
        <c:majorGridlines/>
        <c:minorGridlines>
          <c:spPr>
            <a:ln>
              <a:noFill/>
            </a:ln>
          </c:spPr>
        </c:min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PE"/>
          </a:p>
        </c:txPr>
        <c:crossAx val="500129784"/>
        <c:crosses val="autoZero"/>
        <c:crossBetween val="between"/>
        <c:majorUnit val="1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rgbClr val="4F81BD">
          <a:lumMod val="75000"/>
        </a:srgbClr>
      </a:solidFill>
    </a:ln>
    <a:effectLst>
      <a:innerShdw blurRad="63500" dist="50800" dir="2700000">
        <a:srgbClr val="4F81BD">
          <a:lumMod val="75000"/>
          <a:alpha val="50000"/>
        </a:srgb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u="none" strike="noStrike" baseline="0">
                <a:effectLst/>
              </a:rPr>
              <a:t>Perú: Notificaciones de accidentes de trabajo mortales por actividad económica, junio 2019 </a:t>
            </a:r>
            <a:endParaRPr lang="es-PE" sz="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8893016528275"/>
          <c:y val="0.37077910485992943"/>
          <c:w val="0.6085539836087297"/>
          <c:h val="0.46483067463608263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24-463F-B1C2-85C0E2BE0B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24-463F-B1C2-85C0E2BE0B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24-463F-B1C2-85C0E2BE0B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24-463F-B1C2-85C0E2BE0B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624-463F-B1C2-85C0E2BE0B71}"/>
              </c:ext>
            </c:extLst>
          </c:dPt>
          <c:dLbls>
            <c:dLbl>
              <c:idx val="0"/>
              <c:layout>
                <c:manualLayout>
                  <c:x val="2.8000010680708176E-2"/>
                  <c:y val="-5.9744409292549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24-463F-B1C2-85C0E2BE0B71}"/>
                </c:ext>
              </c:extLst>
            </c:dLbl>
            <c:dLbl>
              <c:idx val="1"/>
              <c:layout>
                <c:manualLayout>
                  <c:x val="5.4753493169342367E-2"/>
                  <c:y val="-9.5489869523017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24-463F-B1C2-85C0E2BE0B71}"/>
                </c:ext>
              </c:extLst>
            </c:dLbl>
            <c:dLbl>
              <c:idx val="2"/>
              <c:layout>
                <c:manualLayout>
                  <c:x val="1.5054652014753507E-2"/>
                  <c:y val="-2.90804727483546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24-463F-B1C2-85C0E2BE0B71}"/>
                </c:ext>
              </c:extLst>
            </c:dLbl>
            <c:dLbl>
              <c:idx val="3"/>
              <c:layout>
                <c:manualLayout>
                  <c:x val="3.7375835685177139E-3"/>
                  <c:y val="3.19564381889994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24-463F-B1C2-85C0E2BE0B71}"/>
                </c:ext>
              </c:extLst>
            </c:dLbl>
            <c:dLbl>
              <c:idx val="4"/>
              <c:layout>
                <c:manualLayout>
                  <c:x val="1.1289530456765989E-2"/>
                  <c:y val="-1.02146171567787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24-463F-B1C2-85C0E2BE0B71}"/>
                </c:ext>
              </c:extLst>
            </c:dLbl>
            <c:dLbl>
              <c:idx val="5"/>
              <c:layout>
                <c:manualLayout>
                  <c:x val="-2.4575093767961118E-2"/>
                  <c:y val="-1.79641986272666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24-463F-B1C2-85C0E2BE0B71}"/>
                </c:ext>
              </c:extLst>
            </c:dLbl>
            <c:dLbl>
              <c:idx val="6"/>
              <c:layout>
                <c:manualLayout>
                  <c:x val="-3.3364797789952862E-2"/>
                  <c:y val="-5.25321555019853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24-463F-B1C2-85C0E2BE0B71}"/>
                </c:ext>
              </c:extLst>
            </c:dLbl>
            <c:dLbl>
              <c:idx val="7"/>
              <c:layout>
                <c:manualLayout>
                  <c:x val="-2.2897690333302783E-2"/>
                  <c:y val="-4.56358987540415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24-463F-B1C2-85C0E2BE0B71}"/>
                </c:ext>
              </c:extLst>
            </c:dLbl>
            <c:dLbl>
              <c:idx val="8"/>
              <c:layout>
                <c:manualLayout>
                  <c:x val="1.9137686295582341E-2"/>
                  <c:y val="-8.0435292406104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24-463F-B1C2-85C0E2BE0B71}"/>
                </c:ext>
              </c:extLst>
            </c:dLbl>
            <c:dLbl>
              <c:idx val="9"/>
              <c:layout>
                <c:manualLayout>
                  <c:x val="2.5688758771778678E-2"/>
                  <c:y val="-4.9764298944067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0A-4419-895D-E8669E1E3F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'C-12'!$B$7:$H$7</c:f>
              <c:strCache>
                <c:ptCount val="7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G</c:v>
                </c:pt>
                <c:pt idx="4">
                  <c:v>K</c:v>
                </c:pt>
                <c:pt idx="5">
                  <c:v>L</c:v>
                </c:pt>
                <c:pt idx="6">
                  <c:v>N</c:v>
                </c:pt>
              </c:strCache>
            </c:strRef>
          </c:cat>
          <c:val>
            <c:numRef>
              <c:f>'C-12'!$B$15:$H$15</c:f>
              <c:numCache>
                <c:formatCode>_(* #,##0_);_(* \(#,##0\);_(* "-"_);_(@_)</c:formatCode>
                <c:ptCount val="7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24-463F-B1C2-85C0E2BE0B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mortales según agente causante, junio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3414566992846322"/>
          <c:y val="6.7134959158833274E-2"/>
        </c:manualLayout>
      </c:layout>
      <c:overlay val="1"/>
      <c:spPr>
        <a:solidFill>
          <a:sysClr val="window" lastClr="FFFFFF"/>
        </a:solidFill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9316891406860427"/>
          <c:y val="0.21442678277464841"/>
          <c:w val="0.46631244089972568"/>
          <c:h val="0.51394550681960838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5BC1-4E5A-9A7E-B0AA0E5E2FE2}"/>
              </c:ext>
            </c:extLst>
          </c:dPt>
          <c:dPt>
            <c:idx val="1"/>
            <c:invertIfNegative val="0"/>
            <c:bubble3D val="0"/>
            <c:spPr>
              <a:solidFill>
                <a:srgbClr val="FF2B2E"/>
              </a:solidFill>
            </c:spPr>
            <c:extLst>
              <c:ext xmlns:c16="http://schemas.microsoft.com/office/drawing/2014/chart" uri="{C3380CC4-5D6E-409C-BE32-E72D297353CC}">
                <c16:uniqueId val="{00000001-5BC1-4E5A-9A7E-B0AA0E5E2FE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2-5BC1-4E5A-9A7E-B0AA0E5E2FE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5BC1-4E5A-9A7E-B0AA0E5E2FE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5BC1-4E5A-9A7E-B0AA0E5E2FE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6-5BC1-4E5A-9A7E-B0AA0E5E2FE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BC1-4E5A-9A7E-B0AA0E5E2FE2}"/>
              </c:ext>
            </c:extLst>
          </c:dPt>
          <c:dLbls>
            <c:dLbl>
              <c:idx val="0"/>
              <c:layout>
                <c:manualLayout>
                  <c:x val="5.6121747323390593E-3"/>
                  <c:y val="-1.2397042841003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C1-4E5A-9A7E-B0AA0E5E2FE2}"/>
                </c:ext>
              </c:extLst>
            </c:dLbl>
            <c:dLbl>
              <c:idx val="1"/>
              <c:layout>
                <c:manualLayout>
                  <c:x val="4.1097036783445551E-3"/>
                  <c:y val="-1.4304848555141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C1-4E5A-9A7E-B0AA0E5E2FE2}"/>
                </c:ext>
              </c:extLst>
            </c:dLbl>
            <c:dLbl>
              <c:idx val="2"/>
              <c:layout>
                <c:manualLayout>
                  <c:x val="8.0834042901827899E-3"/>
                  <c:y val="-1.2692071428878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C1-4E5A-9A7E-B0AA0E5E2FE2}"/>
                </c:ext>
              </c:extLst>
            </c:dLbl>
            <c:dLbl>
              <c:idx val="3"/>
              <c:layout>
                <c:manualLayout>
                  <c:x val="8.0834053390836293E-3"/>
                  <c:y val="-8.04415412137702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C1-4E5A-9A7E-B0AA0E5E2FE2}"/>
                </c:ext>
              </c:extLst>
            </c:dLbl>
            <c:dLbl>
              <c:idx val="4"/>
              <c:layout>
                <c:manualLayout>
                  <c:x val="2.1366607235753423E-3"/>
                  <c:y val="-5.4941438428927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C1-4E5A-9A7E-B0AA0E5E2FE2}"/>
                </c:ext>
              </c:extLst>
            </c:dLbl>
            <c:dLbl>
              <c:idx val="5"/>
              <c:layout>
                <c:manualLayout>
                  <c:x val="7.8048437925192461E-3"/>
                  <c:y val="-9.117706440541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C1-4E5A-9A7E-B0AA0E5E2FE2}"/>
                </c:ext>
              </c:extLst>
            </c:dLbl>
            <c:dLbl>
              <c:idx val="6"/>
              <c:layout>
                <c:manualLayout>
                  <c:x val="-2.0823900301873287E-4"/>
                  <c:y val="-5.6169199225704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C1-4E5A-9A7E-B0AA0E5E2FE2}"/>
                </c:ext>
              </c:extLst>
            </c:dLbl>
            <c:dLbl>
              <c:idx val="7"/>
              <c:layout>
                <c:manualLayout>
                  <c:x val="7.9434764731114577E-3"/>
                  <c:y val="-1.1407526415916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C1-4E5A-9A7E-B0AA0E5E2FE2}"/>
                </c:ext>
              </c:extLst>
            </c:dLbl>
            <c:dLbl>
              <c:idx val="8"/>
              <c:layout>
                <c:manualLayout>
                  <c:x val="-2.4132279145768223E-3"/>
                  <c:y val="-1.4391865253945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C1-4E5A-9A7E-B0AA0E5E2FE2}"/>
                </c:ext>
              </c:extLst>
            </c:dLbl>
            <c:dLbl>
              <c:idx val="9"/>
              <c:layout>
                <c:manualLayout>
                  <c:x val="2.7154105491370836E-3"/>
                  <c:y val="-4.3977038495170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C1-4E5A-9A7E-B0AA0E5E2FE2}"/>
                </c:ext>
              </c:extLst>
            </c:dLbl>
            <c:dLbl>
              <c:idx val="1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23-44B9-963D-43D6CCF884C7}"/>
                </c:ext>
              </c:extLst>
            </c:dLbl>
            <c:dLbl>
              <c:idx val="11"/>
              <c:layout>
                <c:manualLayout>
                  <c:x val="-4.1354735548677964E-3"/>
                  <c:y val="-7.94044372145907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23-44B9-963D-43D6CCF884C7}"/>
                </c:ext>
              </c:extLst>
            </c:dLbl>
            <c:dLbl>
              <c:idx val="15"/>
              <c:layout>
                <c:manualLayout>
                  <c:x val="-2.06773677743393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23-44B9-963D-43D6CCF884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'C-13'!$A$8:$A$13</c:f>
              <c:strCache>
                <c:ptCount val="6"/>
                <c:pt idx="0">
                  <c:v>ELECTRICIDAD</c:v>
                </c:pt>
                <c:pt idx="1">
                  <c:v>ESCALERA</c:v>
                </c:pt>
                <c:pt idx="2">
                  <c:v>PISO</c:v>
                </c:pt>
                <c:pt idx="3">
                  <c:v>TECHO</c:v>
                </c:pt>
                <c:pt idx="4">
                  <c:v>VEHÍCULOS O MEDIOS DE TRANSPORTE EN GENERAL</c:v>
                </c:pt>
                <c:pt idx="5">
                  <c:v>OTROS</c:v>
                </c:pt>
              </c:strCache>
            </c:strRef>
          </c:cat>
          <c:val>
            <c:numRef>
              <c:f>'C-13'!$I$8:$I$13</c:f>
              <c:numCache>
                <c:formatCode>_(* #,##0_);_(* \(#,##0\);_(* "-"_);_(@_)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C1-4E5A-9A7E-B0AA0E5E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gapDepth val="344"/>
        <c:shape val="box"/>
        <c:axId val="500130960"/>
        <c:axId val="500130176"/>
        <c:axId val="0"/>
      </c:bar3DChart>
      <c:catAx>
        <c:axId val="500130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45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500130176"/>
        <c:crosses val="autoZero"/>
        <c:auto val="0"/>
        <c:lblAlgn val="ctr"/>
        <c:lblOffset val="100"/>
        <c:noMultiLvlLbl val="0"/>
      </c:catAx>
      <c:valAx>
        <c:axId val="50013017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00130960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/>
      </a:solidFill>
    </a:ln>
    <a:effectLst>
      <a:innerShdw blurRad="63500" dist="50800" dir="2700000">
        <a:prstClr val="black">
          <a:alpha val="50000"/>
        </a:prst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de incidentes peligrosos, según forma del incidente, junio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overlay val="0"/>
    </c:title>
    <c:autoTitleDeleted val="0"/>
    <c:view3D>
      <c:rotX val="30"/>
      <c:rotY val="1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524800974218348"/>
          <c:y val="0.22878156897054536"/>
          <c:w val="0.42701415644362228"/>
          <c:h val="0.40625535709869059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3AA-47A9-A204-AEBF2CE987FD}"/>
              </c:ext>
            </c:extLst>
          </c:dPt>
          <c:dLbls>
            <c:dLbl>
              <c:idx val="0"/>
              <c:layout>
                <c:manualLayout>
                  <c:x val="5.0318459453531222E-2"/>
                  <c:y val="-4.94590115313468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5.8719545437583676E-2"/>
                  <c:y val="8.72213218952107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7.7092853820830837E-2"/>
                  <c:y val="0.168842762075601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5.8894520658907941E-2"/>
                  <c:y val="0.195510004225720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-3.847134001439851E-2"/>
                  <c:y val="0.19276780613362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-0.1937141801375592"/>
                  <c:y val="-9.0078713887805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0.21676085142169074"/>
                  <c:y val="0.241091463826127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0.20891290557162973"/>
                  <c:y val="7.75005046236234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0.1880153122659223"/>
                  <c:y val="-5.18585442232301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8.0428413987369982E-2"/>
                  <c:y val="-3.83647156853575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2.1446062619882716E-2"/>
                  <c:y val="-0.103872917607786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baseline="0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'C-16'!$A$7:$A$12</c:f>
              <c:strCache>
                <c:ptCount val="6"/>
                <c:pt idx="0">
                  <c:v>CAÍDA DE CARGAS IZADAS(CONTENEDORES, PAQUETES, DESCARGAS, ETC)</c:v>
                </c:pt>
                <c:pt idx="1">
                  <c:v>CHOQUE DE VEHÍCULOS DE TRABAJO</c:v>
                </c:pt>
                <c:pt idx="2">
                  <c:v>DERRUMBES (ZANJAS, TALUDES, CALZADURAS, EXCAVACIONES, ETC)</c:v>
                </c:pt>
                <c:pt idx="3">
                  <c:v>DESPRENDIMIENTO DE ROCAS</c:v>
                </c:pt>
                <c:pt idx="4">
                  <c:v>INCENDIO DE UN CENTRO DE TRABAJO</c:v>
                </c:pt>
                <c:pt idx="5">
                  <c:v>OTROS</c:v>
                </c:pt>
              </c:strCache>
            </c:strRef>
          </c:cat>
          <c:val>
            <c:numRef>
              <c:f>'C-16'!$B$7:$B$12</c:f>
              <c:numCache>
                <c:formatCode>_(* #,##0_);_(* \(#,##0\);_(* "-"_);_(@_)</c:formatCode>
                <c:ptCount val="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>
      <a:solidFill>
        <a:schemeClr val="accent1">
          <a:lumMod val="75000"/>
        </a:schemeClr>
      </a:solidFill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según actividad  económica, junio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2054647727690461"/>
          <c:y val="5.9868894622334017E-2"/>
        </c:manualLayout>
      </c:layout>
      <c:overlay val="0"/>
    </c:title>
    <c:autoTitleDeleted val="0"/>
    <c:view3D>
      <c:rotX val="20"/>
      <c:rotY val="153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449992558101357"/>
          <c:y val="0.40845413531931585"/>
          <c:w val="0.49079465167391412"/>
          <c:h val="0.4100533516548206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BD-4480-B794-913009CD4B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BD-4480-B794-913009CD4B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BD-4480-B794-913009CD4B0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BD-4480-B794-913009CD4B0B}"/>
              </c:ext>
            </c:extLst>
          </c:dPt>
          <c:dLbls>
            <c:dLbl>
              <c:idx val="0"/>
              <c:layout>
                <c:manualLayout>
                  <c:x val="-5.1987740934125407E-2"/>
                  <c:y val="3.21717714997452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56329053175791"/>
                      <c:h val="0.13313721600485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0BD-4480-B794-913009CD4B0B}"/>
                </c:ext>
              </c:extLst>
            </c:dLbl>
            <c:dLbl>
              <c:idx val="1"/>
              <c:layout>
                <c:manualLayout>
                  <c:x val="1.6769834601069719E-2"/>
                  <c:y val="-2.17854514279243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86571270072896"/>
                      <c:h val="0.192024830776227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0BD-4480-B794-913009CD4B0B}"/>
                </c:ext>
              </c:extLst>
            </c:dLbl>
            <c:dLbl>
              <c:idx val="2"/>
              <c:layout>
                <c:manualLayout>
                  <c:x val="9.7329191938835546E-3"/>
                  <c:y val="-6.509855145137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79053257133191"/>
                      <c:h val="0.207386817238326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0BD-4480-B794-913009CD4B0B}"/>
                </c:ext>
              </c:extLst>
            </c:dLbl>
            <c:dLbl>
              <c:idx val="3"/>
              <c:layout>
                <c:manualLayout>
                  <c:x val="-0.13639778886047108"/>
                  <c:y val="-9.91162894438784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19739497722322"/>
                      <c:h val="0.188341158307021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0BD-4480-B794-913009CD4B0B}"/>
                </c:ext>
              </c:extLst>
            </c:dLbl>
            <c:dLbl>
              <c:idx val="4"/>
              <c:layout>
                <c:manualLayout>
                  <c:x val="1.7706877087667671E-2"/>
                  <c:y val="-0.220875154681699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96438570547765"/>
                      <c:h val="0.192024830776227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20BD-4480-B794-913009CD4B0B}"/>
                </c:ext>
              </c:extLst>
            </c:dLbl>
            <c:dLbl>
              <c:idx val="5"/>
              <c:layout>
                <c:manualLayout>
                  <c:x val="4.7362154307918673E-2"/>
                  <c:y val="-0.116319222587976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06119748454054"/>
                      <c:h val="0.188341158307021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0BD-4480-B794-913009CD4B0B}"/>
                </c:ext>
              </c:extLst>
            </c:dLbl>
            <c:dLbl>
              <c:idx val="6"/>
              <c:layout>
                <c:manualLayout>
                  <c:x val="6.896015039157323E-2"/>
                  <c:y val="-6.1441592999086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BD-4480-B794-913009CD4B0B}"/>
                </c:ext>
              </c:extLst>
            </c:dLbl>
            <c:dLbl>
              <c:idx val="7"/>
              <c:layout>
                <c:manualLayout>
                  <c:x val="2.4669336679717074E-2"/>
                  <c:y val="2.98800559684894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85425668459994"/>
                      <c:h val="0.170762650198366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0BD-4480-B794-913009CD4B0B}"/>
                </c:ext>
              </c:extLst>
            </c:dLbl>
            <c:dLbl>
              <c:idx val="8"/>
              <c:layout>
                <c:manualLayout>
                  <c:x val="9.0104378796940804E-2"/>
                  <c:y val="0.144541859092048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BD-4480-B794-913009CD4B0B}"/>
                </c:ext>
              </c:extLst>
            </c:dLbl>
            <c:dLbl>
              <c:idx val="9"/>
              <c:layout>
                <c:manualLayout>
                  <c:x val="1.0792882574464917E-2"/>
                  <c:y val="0.150000808793199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6B-49F0-9AC4-CDC5C4B7F11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'C-2'!$I$6:$I$15</c:f>
              <c:strCache>
                <c:ptCount val="10"/>
                <c:pt idx="0">
                  <c:v>INDUSTRIAS MANUFACTURERAS</c:v>
                </c:pt>
                <c:pt idx="1">
                  <c:v>ACTIVIDADES INMOBILIARIAS, EMPRESARIALES Y 
DE ALQUILER</c:v>
                </c:pt>
                <c:pt idx="2">
                  <c:v>TRANSPORTE, ALMACENAMIENTO Y 
COMUNICACIONES</c:v>
                </c:pt>
                <c:pt idx="3">
                  <c:v>COMERCIO AL POR MAYOR Y AL POR MENOR, 
REP. VEHÍC. AUTOM.</c:v>
                </c:pt>
                <c:pt idx="4">
                  <c:v>CONSTRUCCIÓN</c:v>
                </c:pt>
                <c:pt idx="5">
                  <c:v>OTRAS ACTIV. SERV. COMUNITARIOS, SOCIALES
Y PERSONALES</c:v>
                </c:pt>
                <c:pt idx="6">
                  <c:v>EXPLOTACIÓN DE MINAS Y CANTERAS </c:v>
                </c:pt>
                <c:pt idx="7">
                  <c:v>SERVICIOS SOCIALES Y DE SALUD</c:v>
                </c:pt>
                <c:pt idx="8">
                  <c:v>HOTELES Y RESTAURANTES</c:v>
                </c:pt>
                <c:pt idx="9">
                  <c:v>OTRAS</c:v>
                </c:pt>
              </c:strCache>
            </c:strRef>
          </c:cat>
          <c:val>
            <c:numRef>
              <c:f>'C-2'!$J$6:$J$15</c:f>
              <c:numCache>
                <c:formatCode>General</c:formatCode>
                <c:ptCount val="10"/>
                <c:pt idx="0">
                  <c:v>787</c:v>
                </c:pt>
                <c:pt idx="1">
                  <c:v>529</c:v>
                </c:pt>
                <c:pt idx="2">
                  <c:v>377</c:v>
                </c:pt>
                <c:pt idx="3">
                  <c:v>322</c:v>
                </c:pt>
                <c:pt idx="4">
                  <c:v>308</c:v>
                </c:pt>
                <c:pt idx="5">
                  <c:v>186</c:v>
                </c:pt>
                <c:pt idx="6">
                  <c:v>185</c:v>
                </c:pt>
                <c:pt idx="7">
                  <c:v>118</c:v>
                </c:pt>
                <c:pt idx="8">
                  <c:v>117</c:v>
                </c:pt>
                <c:pt idx="9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BD-4480-B794-913009CD4B0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según categoría ocupacional, junio 2019</a:t>
            </a:r>
            <a:endParaRPr lang="es-PE" sz="800" baseline="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25314072074944299"/>
          <c:y val="2.3361987357568042E-2"/>
        </c:manualLayout>
      </c:layout>
      <c:overlay val="1"/>
    </c:title>
    <c:autoTitleDeleted val="0"/>
    <c:view3D>
      <c:rotX val="0"/>
      <c:rotY val="20"/>
      <c:rAngAx val="1"/>
    </c:view3D>
    <c:floor>
      <c:thickness val="0"/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8425217021905"/>
          <c:y val="0.10220879059982649"/>
          <c:w val="0.7548289355811183"/>
          <c:h val="0.81919736322014947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2B2E"/>
              </a:solidFill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-2.8239424349483034E-3"/>
                  <c:y val="9.46652210706282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6.50481458717475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700"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'C-3'!$I$2:$I$10</c:f>
              <c:strCache>
                <c:ptCount val="9"/>
                <c:pt idx="0">
                  <c:v>NO DETERMINADO</c:v>
                </c:pt>
                <c:pt idx="1">
                  <c:v>OTROS</c:v>
                </c:pt>
                <c:pt idx="2">
                  <c:v>OPERARIO</c:v>
                </c:pt>
                <c:pt idx="3">
                  <c:v>EMPLEADO</c:v>
                </c:pt>
                <c:pt idx="4">
                  <c:v>OBRERO</c:v>
                </c:pt>
                <c:pt idx="5">
                  <c:v>PEÓN</c:v>
                </c:pt>
                <c:pt idx="6">
                  <c:v>OFICIAL</c:v>
                </c:pt>
                <c:pt idx="7">
                  <c:v>FUNCIONARIO</c:v>
                </c:pt>
                <c:pt idx="8">
                  <c:v>CAPATAZ</c:v>
                </c:pt>
              </c:strCache>
            </c:strRef>
          </c:cat>
          <c:val>
            <c:numRef>
              <c:f>'C-3'!$J$2:$J$10</c:f>
              <c:numCache>
                <c:formatCode>_(* #,##0_);_(* \(#,##0\);_(* "-"_);_(@_)</c:formatCode>
                <c:ptCount val="9"/>
                <c:pt idx="0">
                  <c:v>1362</c:v>
                </c:pt>
                <c:pt idx="1">
                  <c:v>283</c:v>
                </c:pt>
                <c:pt idx="2">
                  <c:v>614</c:v>
                </c:pt>
                <c:pt idx="3">
                  <c:v>517</c:v>
                </c:pt>
                <c:pt idx="4">
                  <c:v>214</c:v>
                </c:pt>
                <c:pt idx="5">
                  <c:v>39</c:v>
                </c:pt>
                <c:pt idx="6">
                  <c:v>16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gapDepth val="384"/>
        <c:shape val="cylinder"/>
        <c:axId val="500125864"/>
        <c:axId val="500133312"/>
        <c:axId val="0"/>
      </c:bar3DChart>
      <c:catAx>
        <c:axId val="500125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>
                <a:latin typeface="Helvetica Condensed" panose="020B0606020202030204" pitchFamily="34" charset="0"/>
              </a:defRPr>
            </a:pPr>
            <a:endParaRPr lang="es-PE"/>
          </a:p>
        </c:txPr>
        <c:crossAx val="500133312"/>
        <c:crosses val="autoZero"/>
        <c:auto val="1"/>
        <c:lblAlgn val="ctr"/>
        <c:lblOffset val="100"/>
        <c:noMultiLvlLbl val="0"/>
      </c:catAx>
      <c:valAx>
        <c:axId val="500133312"/>
        <c:scaling>
          <c:orientation val="minMax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/>
            </a:pPr>
            <a:endParaRPr lang="es-PE"/>
          </a:p>
        </c:txPr>
        <c:crossAx val="5001258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según forma del accidente, junio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0388686798867749"/>
          <c:y val="4.0346894740661998E-2"/>
        </c:manualLayout>
      </c:layout>
      <c:overlay val="0"/>
    </c:title>
    <c:autoTitleDeleted val="0"/>
    <c:view3D>
      <c:rotX val="20"/>
      <c:rotY val="2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8952356692374"/>
          <c:y val="0.44062970594151452"/>
          <c:w val="0.47112514979941916"/>
          <c:h val="0.37830528734608115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DF-418C-B4A1-D00E0883E7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DF-418C-B4A1-D00E0883E7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DF-418C-B4A1-D00E0883E7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DF-418C-B4A1-D00E0883E7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7DF-418C-B4A1-D00E0883E72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7DF-418C-B4A1-D00E0883E72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7DF-418C-B4A1-D00E0883E72A}"/>
              </c:ext>
            </c:extLst>
          </c:dPt>
          <c:dPt>
            <c:idx val="7"/>
            <c:bubble3D val="0"/>
            <c:explosion val="0"/>
            <c:extLst>
              <c:ext xmlns:c16="http://schemas.microsoft.com/office/drawing/2014/chart" uri="{C3380CC4-5D6E-409C-BE32-E72D297353CC}">
                <c16:uniqueId val="{00000007-E7DF-418C-B4A1-D00E0883E72A}"/>
              </c:ext>
            </c:extLst>
          </c:dPt>
          <c:dLbls>
            <c:dLbl>
              <c:idx val="0"/>
              <c:layout>
                <c:manualLayout>
                  <c:x val="-4.7937073640979946E-2"/>
                  <c:y val="-5.4606388402881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DF-418C-B4A1-D00E0883E72A}"/>
                </c:ext>
              </c:extLst>
            </c:dLbl>
            <c:dLbl>
              <c:idx val="1"/>
              <c:layout>
                <c:manualLayout>
                  <c:x val="-9.8798542007403678E-2"/>
                  <c:y val="-0.145323596122934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DF-418C-B4A1-D00E0883E72A}"/>
                </c:ext>
              </c:extLst>
            </c:dLbl>
            <c:dLbl>
              <c:idx val="2"/>
              <c:layout>
                <c:manualLayout>
                  <c:x val="-2.8157112957850811E-2"/>
                  <c:y val="-0.187535034282553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DF-418C-B4A1-D00E0883E72A}"/>
                </c:ext>
              </c:extLst>
            </c:dLbl>
            <c:dLbl>
              <c:idx val="3"/>
              <c:layout>
                <c:manualLayout>
                  <c:x val="0.12986141667120188"/>
                  <c:y val="-0.200958036818014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DF-418C-B4A1-D00E0883E72A}"/>
                </c:ext>
              </c:extLst>
            </c:dLbl>
            <c:dLbl>
              <c:idx val="4"/>
              <c:layout>
                <c:manualLayout>
                  <c:x val="0.14430612406232982"/>
                  <c:y val="-0.156940827683938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DF-418C-B4A1-D00E0883E72A}"/>
                </c:ext>
              </c:extLst>
            </c:dLbl>
            <c:dLbl>
              <c:idx val="5"/>
              <c:layout>
                <c:manualLayout>
                  <c:x val="0.1433609876499832"/>
                  <c:y val="-3.7132879932007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DF-418C-B4A1-D00E0883E72A}"/>
                </c:ext>
              </c:extLst>
            </c:dLbl>
            <c:dLbl>
              <c:idx val="6"/>
              <c:layout>
                <c:manualLayout>
                  <c:x val="9.2177537277495086E-2"/>
                  <c:y val="7.17968404442127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DF-418C-B4A1-D00E0883E72A}"/>
                </c:ext>
              </c:extLst>
            </c:dLbl>
            <c:dLbl>
              <c:idx val="7"/>
              <c:layout>
                <c:manualLayout>
                  <c:x val="-8.4408323416477721E-2"/>
                  <c:y val="1.5132953942215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DF-418C-B4A1-D00E0883E72A}"/>
                </c:ext>
              </c:extLst>
            </c:dLbl>
            <c:dLbl>
              <c:idx val="8"/>
              <c:layout>
                <c:manualLayout>
                  <c:x val="0.19973650515954885"/>
                  <c:y val="0.111775754593175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DF-418C-B4A1-D00E0883E72A}"/>
                </c:ext>
              </c:extLst>
            </c:dLbl>
            <c:dLbl>
              <c:idx val="9"/>
              <c:layout>
                <c:manualLayout>
                  <c:x val="0.12339202474653477"/>
                  <c:y val="0.1763754921259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DF-418C-B4A1-D00E0883E72A}"/>
                </c:ext>
              </c:extLst>
            </c:dLbl>
            <c:dLbl>
              <c:idx val="10"/>
              <c:layout>
                <c:manualLayout>
                  <c:x val="-0.15557699472920969"/>
                  <c:y val="0.151688812335957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7C-487D-8EA0-A6CE339E7C5C}"/>
                </c:ext>
              </c:extLst>
            </c:dLbl>
            <c:dLbl>
              <c:idx val="11"/>
              <c:layout>
                <c:manualLayout>
                  <c:x val="-0.12551008008491879"/>
                  <c:y val="4.90190288713909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A-4485-9975-74D4CF220A0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 b="1" i="0" u="none" strike="noStrike" baseline="0">
                    <a:solidFill>
                      <a:srgbClr val="000000"/>
                    </a:solidFill>
                    <a:latin typeface="Helvetica Condensed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'C-5'!$T$4:$T$11</c:f>
              <c:strCache>
                <c:ptCount val="8"/>
                <c:pt idx="0">
                  <c:v>GOLPES POR OBJETOS (EXCEPTO CAÍDAS)</c:v>
                </c:pt>
                <c:pt idx="1">
                  <c:v>CAÍDA DE PERSONAS A NIVEL</c:v>
                </c:pt>
                <c:pt idx="2">
                  <c:v>ESFUERZOS FÍSICOS O FALSOS MOVIMIENTOS</c:v>
                </c:pt>
                <c:pt idx="3">
                  <c:v>CAÍDA DE OBJETOS</c:v>
                </c:pt>
                <c:pt idx="4">
                  <c:v>CAÍDA DE PERSONAL DE ALTURA</c:v>
                </c:pt>
                <c:pt idx="5">
                  <c:v>APRISIONAMIENTO O ATRAPAMIENTO</c:v>
                </c:pt>
                <c:pt idx="6">
                  <c:v>CHOQUE CONTRA OBJETO</c:v>
                </c:pt>
                <c:pt idx="7">
                  <c:v>OTRAS</c:v>
                </c:pt>
              </c:strCache>
            </c:strRef>
          </c:cat>
          <c:val>
            <c:numRef>
              <c:f>'C-5'!$U$4:$U$11</c:f>
              <c:numCache>
                <c:formatCode>_(* #,##0_);_(* \(#,##0\);_(* "-"_);_(@_)</c:formatCode>
                <c:ptCount val="8"/>
                <c:pt idx="0">
                  <c:v>461</c:v>
                </c:pt>
                <c:pt idx="1">
                  <c:v>361</c:v>
                </c:pt>
                <c:pt idx="2">
                  <c:v>320</c:v>
                </c:pt>
                <c:pt idx="3">
                  <c:v>267</c:v>
                </c:pt>
                <c:pt idx="4">
                  <c:v>164</c:v>
                </c:pt>
                <c:pt idx="5">
                  <c:v>158</c:v>
                </c:pt>
                <c:pt idx="6">
                  <c:v>72</c:v>
                </c:pt>
                <c:pt idx="7">
                  <c:v>1228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DF-418C-B4A1-D00E0883E7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r>
              <a:rPr lang="es-PE" sz="800" b="1" i="0" baseline="0">
                <a:effectLst/>
              </a:rPr>
              <a:t>Perú: Notificaciones de accidentes de trabajo según agente causante, junio 2019</a:t>
            </a:r>
            <a:endParaRPr lang="es-PE" sz="800">
              <a:effectLst/>
            </a:endParaRPr>
          </a:p>
        </c:rich>
      </c:tx>
      <c:layout>
        <c:manualLayout>
          <c:xMode val="edge"/>
          <c:yMode val="edge"/>
          <c:x val="0.19346949972305522"/>
          <c:y val="4.230132533049992E-2"/>
        </c:manualLayout>
      </c:layout>
      <c:overlay val="1"/>
    </c:title>
    <c:autoTitleDeleted val="0"/>
    <c:view3D>
      <c:rotX val="0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9285479854291436"/>
          <c:y val="0.13595231460047083"/>
          <c:w val="0.48527363649704791"/>
          <c:h val="0.76417212504964271"/>
        </c:manualLayout>
      </c:layout>
      <c:bar3D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2222880960215139E-2"/>
                  <c:y val="8.848859918217437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14-4737-8A4B-B62E1CD2A321}"/>
                </c:ext>
              </c:extLst>
            </c:dLbl>
            <c:dLbl>
              <c:idx val="1"/>
              <c:layout>
                <c:manualLayout>
                  <c:x val="9.9984784901225532E-2"/>
                  <c:y val="5.9281069916355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14-4737-8A4B-B62E1CD2A321}"/>
                </c:ext>
              </c:extLst>
            </c:dLbl>
            <c:dLbl>
              <c:idx val="2"/>
              <c:layout>
                <c:manualLayout>
                  <c:x val="0.24520023594645771"/>
                  <c:y val="-2.6320824650089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14-4737-8A4B-B62E1CD2A321}"/>
                </c:ext>
              </c:extLst>
            </c:dLbl>
            <c:dLbl>
              <c:idx val="3"/>
              <c:layout>
                <c:manualLayout>
                  <c:x val="0.1556614033417752"/>
                  <c:y val="-3.05139481496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14-4737-8A4B-B62E1CD2A321}"/>
                </c:ext>
              </c:extLst>
            </c:dLbl>
            <c:dLbl>
              <c:idx val="4"/>
              <c:layout>
                <c:manualLayout>
                  <c:x val="9.3994383155161634E-2"/>
                  <c:y val="-1.4144852617075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14-4737-8A4B-B62E1CD2A321}"/>
                </c:ext>
              </c:extLst>
            </c:dLbl>
            <c:dLbl>
              <c:idx val="5"/>
              <c:layout>
                <c:manualLayout>
                  <c:x val="9.1828442640951399E-2"/>
                  <c:y val="3.4089020789084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14-4737-8A4B-B62E1CD2A321}"/>
                </c:ext>
              </c:extLst>
            </c:dLbl>
            <c:dLbl>
              <c:idx val="6"/>
              <c:layout>
                <c:manualLayout>
                  <c:x val="6.9290759038555597E-2"/>
                  <c:y val="-3.7009033534995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14-4737-8A4B-B62E1CD2A321}"/>
                </c:ext>
              </c:extLst>
            </c:dLbl>
            <c:dLbl>
              <c:idx val="7"/>
              <c:layout>
                <c:manualLayout>
                  <c:x val="6.4601060859645579E-2"/>
                  <c:y val="4.033984655314515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14-4737-8A4B-B62E1CD2A321}"/>
                </c:ext>
              </c:extLst>
            </c:dLbl>
            <c:dLbl>
              <c:idx val="8"/>
              <c:layout>
                <c:manualLayout>
                  <c:x val="4.7833272497921908E-2"/>
                  <c:y val="-4.7001472589444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14-4737-8A4B-B62E1CD2A321}"/>
                </c:ext>
              </c:extLst>
            </c:dLbl>
            <c:dLbl>
              <c:idx val="9"/>
              <c:layout>
                <c:manualLayout>
                  <c:x val="3.9108949850884464E-2"/>
                  <c:y val="-4.3084185494803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14-4737-8A4B-B62E1CD2A321}"/>
                </c:ext>
              </c:extLst>
            </c:dLbl>
            <c:dLbl>
              <c:idx val="10"/>
              <c:layout>
                <c:manualLayout>
                  <c:x val="3.50819704077570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14-4737-8A4B-B62E1CD2A321}"/>
                </c:ext>
              </c:extLst>
            </c:dLbl>
            <c:dLbl>
              <c:idx val="11"/>
              <c:layout>
                <c:manualLayout>
                  <c:x val="2.9135490079830552E-2"/>
                  <c:y val="-3.7009033534995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14-4737-8A4B-B62E1CD2A321}"/>
                </c:ext>
              </c:extLst>
            </c:dLbl>
            <c:dLbl>
              <c:idx val="12"/>
              <c:layout>
                <c:manualLayout>
                  <c:x val="2.7450286725913112E-2"/>
                  <c:y val="-4.3084185494803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14-4737-8A4B-B62E1CD2A321}"/>
                </c:ext>
              </c:extLst>
            </c:dLbl>
            <c:dLbl>
              <c:idx val="13"/>
              <c:layout>
                <c:manualLayout>
                  <c:x val="2.61813624783671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14-4737-8A4B-B62E1CD2A321}"/>
                </c:ext>
              </c:extLst>
            </c:dLbl>
            <c:dLbl>
              <c:idx val="14"/>
              <c:layout>
                <c:manualLayout>
                  <c:x val="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A14-4737-8A4B-B62E1CD2A321}"/>
                </c:ext>
              </c:extLst>
            </c:dLbl>
            <c:dLbl>
              <c:idx val="15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14-4737-8A4B-B62E1CD2A321}"/>
                </c:ext>
              </c:extLst>
            </c:dLbl>
            <c:dLbl>
              <c:idx val="16"/>
              <c:layout>
                <c:manualLayout>
                  <c:x val="1.53442710809386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A14-4737-8A4B-B62E1CD2A321}"/>
                </c:ext>
              </c:extLst>
            </c:dLbl>
            <c:dLbl>
              <c:idx val="17"/>
              <c:layout>
                <c:manualLayout>
                  <c:x val="1.6400971466991026E-2"/>
                  <c:y val="-4.7358813866809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A14-4737-8A4B-B62E1CD2A321}"/>
                </c:ext>
              </c:extLst>
            </c:dLbl>
            <c:dLbl>
              <c:idx val="18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A14-4737-8A4B-B62E1CD2A321}"/>
                </c:ext>
              </c:extLst>
            </c:dLbl>
            <c:dLbl>
              <c:idx val="19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A14-4737-8A4B-B62E1CD2A321}"/>
                </c:ext>
              </c:extLst>
            </c:dLbl>
            <c:dLbl>
              <c:idx val="20"/>
              <c:layout>
                <c:manualLayout>
                  <c:x val="1.230072860024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A14-4737-8A4B-B62E1CD2A321}"/>
                </c:ext>
              </c:extLst>
            </c:dLbl>
            <c:dLbl>
              <c:idx val="21"/>
              <c:layout>
                <c:manualLayout>
                  <c:x val="1.0250607166869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A14-4737-8A4B-B62E1CD2A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'C-6'!$T$5:$T$18</c:f>
              <c:strCache>
                <c:ptCount val="14"/>
                <c:pt idx="0">
                  <c:v>NO DETERMINADO</c:v>
                </c:pt>
                <c:pt idx="1">
                  <c:v>OTROS AGENTES CAUSANTES *</c:v>
                </c:pt>
                <c:pt idx="2">
                  <c:v>OTROS</c:v>
                </c:pt>
                <c:pt idx="3">
                  <c:v>HERRAMIENTAS (PORTÁTILES, MANUALES, MECÁNICOS, ELÉCTRICAS, NEUMÁTICAS, ETC.)</c:v>
                </c:pt>
                <c:pt idx="4">
                  <c:v>PISO</c:v>
                </c:pt>
                <c:pt idx="5">
                  <c:v>ESCALERA</c:v>
                </c:pt>
                <c:pt idx="6">
                  <c:v>MAQUINAS Y EQUIPOS EN GENERAL</c:v>
                </c:pt>
                <c:pt idx="7">
                  <c:v>MATERIAS PRIMAS</c:v>
                </c:pt>
                <c:pt idx="8">
                  <c:v>PRODUCTOS ELABORADOS</c:v>
                </c:pt>
                <c:pt idx="9">
                  <c:v>VEHÍCULOS O MEDIOS DE TRANSPORTE EN GENERAL</c:v>
                </c:pt>
                <c:pt idx="10">
                  <c:v>ABERTURAS, PUERTAS,PORTONES, PERSIANAS</c:v>
                </c:pt>
                <c:pt idx="11">
                  <c:v>SUSTANCIAS QUÍMICAS - PLAGUICIDAS</c:v>
                </c:pt>
                <c:pt idx="12">
                  <c:v>ANDAMIOS</c:v>
                </c:pt>
                <c:pt idx="13">
                  <c:v>MUEBLES EN GENERAL</c:v>
                </c:pt>
              </c:strCache>
            </c:strRef>
          </c:cat>
          <c:val>
            <c:numRef>
              <c:f>'C-6'!$U$5:$U$18</c:f>
              <c:numCache>
                <c:formatCode>_(* #,##0_);_(* \(#,##0\);_(* "-"_);_(@_)</c:formatCode>
                <c:ptCount val="14"/>
                <c:pt idx="0">
                  <c:v>48</c:v>
                </c:pt>
                <c:pt idx="1">
                  <c:v>174</c:v>
                </c:pt>
                <c:pt idx="2">
                  <c:v>1715</c:v>
                </c:pt>
                <c:pt idx="3">
                  <c:v>296</c:v>
                </c:pt>
                <c:pt idx="4">
                  <c:v>154</c:v>
                </c:pt>
                <c:pt idx="5">
                  <c:v>143</c:v>
                </c:pt>
                <c:pt idx="6">
                  <c:v>116</c:v>
                </c:pt>
                <c:pt idx="7">
                  <c:v>106</c:v>
                </c:pt>
                <c:pt idx="8">
                  <c:v>62</c:v>
                </c:pt>
                <c:pt idx="9">
                  <c:v>60</c:v>
                </c:pt>
                <c:pt idx="10">
                  <c:v>46</c:v>
                </c:pt>
                <c:pt idx="11">
                  <c:v>41</c:v>
                </c:pt>
                <c:pt idx="12">
                  <c:v>36</c:v>
                </c:pt>
                <c:pt idx="1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A14-4737-8A4B-B62E1CD2A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322"/>
        <c:shape val="cylinder"/>
        <c:axId val="500134880"/>
        <c:axId val="500135272"/>
        <c:axId val="0"/>
      </c:bar3DChart>
      <c:catAx>
        <c:axId val="500134880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530" b="1" i="0" u="none" strike="noStrike" baseline="0">
                <a:solidFill>
                  <a:srgbClr val="000000"/>
                </a:solidFill>
                <a:latin typeface="Helvetica Condensed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500135272"/>
        <c:crosses val="autoZero"/>
        <c:auto val="1"/>
        <c:lblAlgn val="ctr"/>
        <c:lblOffset val="100"/>
        <c:noMultiLvlLbl val="0"/>
      </c:catAx>
      <c:valAx>
        <c:axId val="500135272"/>
        <c:scaling>
          <c:orientation val="minMax"/>
          <c:max val="50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00134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de accidentes de trabajo, según parte del cuerpo lesionada, junio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30"/>
      <c:rotY val="2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832954424263421"/>
          <c:y val="0.47256296809700815"/>
          <c:w val="0.44529148742185637"/>
          <c:h val="0.36831527727394803"/>
        </c:manualLayout>
      </c:layout>
      <c:pie3DChart>
        <c:varyColors val="1"/>
        <c:ser>
          <c:idx val="0"/>
          <c:order val="0"/>
          <c:explosion val="7"/>
          <c:dLbls>
            <c:dLbl>
              <c:idx val="0"/>
              <c:layout>
                <c:manualLayout>
                  <c:x val="-3.685563221674272E-2"/>
                  <c:y val="2.3807899012174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32-49A1-9DF6-05767F188CD6}"/>
                </c:ext>
              </c:extLst>
            </c:dLbl>
            <c:dLbl>
              <c:idx val="1"/>
              <c:layout>
                <c:manualLayout>
                  <c:x val="-9.2390423887982839E-2"/>
                  <c:y val="-3.3311424223812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32-49A1-9DF6-05767F188CD6}"/>
                </c:ext>
              </c:extLst>
            </c:dLbl>
            <c:dLbl>
              <c:idx val="2"/>
              <c:layout>
                <c:manualLayout>
                  <c:x val="-0.1915243410577942"/>
                  <c:y val="-0.17089130892305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32-49A1-9DF6-05767F188CD6}"/>
                </c:ext>
              </c:extLst>
            </c:dLbl>
            <c:dLbl>
              <c:idx val="3"/>
              <c:layout>
                <c:manualLayout>
                  <c:x val="-5.6380600894642446E-2"/>
                  <c:y val="-0.190491925355783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32-49A1-9DF6-05767F188CD6}"/>
                </c:ext>
              </c:extLst>
            </c:dLbl>
            <c:dLbl>
              <c:idx val="4"/>
              <c:layout>
                <c:manualLayout>
                  <c:x val="0.10212354580517491"/>
                  <c:y val="-0.238252179375802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32-49A1-9DF6-05767F188CD6}"/>
                </c:ext>
              </c:extLst>
            </c:dLbl>
            <c:dLbl>
              <c:idx val="5"/>
              <c:layout>
                <c:manualLayout>
                  <c:x val="0.15635158991522249"/>
                  <c:y val="-0.171424185889006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32-49A1-9DF6-05767F188CD6}"/>
                </c:ext>
              </c:extLst>
            </c:dLbl>
            <c:dLbl>
              <c:idx val="6"/>
              <c:layout>
                <c:manualLayout>
                  <c:x val="0.15711549375551459"/>
                  <c:y val="-0.13401202948981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32-49A1-9DF6-05767F188CD6}"/>
                </c:ext>
              </c:extLst>
            </c:dLbl>
            <c:dLbl>
              <c:idx val="7"/>
              <c:layout>
                <c:manualLayout>
                  <c:x val="0.17001636237051096"/>
                  <c:y val="1.050721025655540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32-49A1-9DF6-05767F188CD6}"/>
                </c:ext>
              </c:extLst>
            </c:dLbl>
            <c:dLbl>
              <c:idx val="8"/>
              <c:layout>
                <c:manualLayout>
                  <c:x val="0.15460336113236778"/>
                  <c:y val="7.78225863877825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32-49A1-9DF6-05767F188CD6}"/>
                </c:ext>
              </c:extLst>
            </c:dLbl>
            <c:dLbl>
              <c:idx val="9"/>
              <c:layout>
                <c:manualLayout>
                  <c:x val="8.6215821648602895E-3"/>
                  <c:y val="0.128106833447268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32-49A1-9DF6-05767F188CD6}"/>
                </c:ext>
              </c:extLst>
            </c:dLbl>
            <c:dLbl>
              <c:idx val="10"/>
              <c:layout>
                <c:manualLayout>
                  <c:x val="-5.1329395291404491E-2"/>
                  <c:y val="4.08677468205403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B-4355-8451-9F5F464AD43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500" b="1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 (2)'!$F$52:$F$62</c:f>
              <c:strCache>
                <c:ptCount val="11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MANO (CON EXCEPCIÓN DE LOS DEDOS SOLOS)</c:v>
                </c:pt>
                <c:pt idx="3">
                  <c:v>REGIÓN LUMBOSACRA (COLUMNA VERTEBRAL Y MUSCULAR ADYACENTES)</c:v>
                </c:pt>
                <c:pt idx="4">
                  <c:v>UBICACIONES MÚLTIPLES, COMPROMISO DE DOS O MAS ZONAS AFECTADAS ESPECIFICADAS EN LA TABLA</c:v>
                </c:pt>
                <c:pt idx="5">
                  <c:v>RODILLA</c:v>
                </c:pt>
                <c:pt idx="6">
                  <c:v>PIE (CON EXCEPCIÓN DE LOS DEDOS)</c:v>
                </c:pt>
                <c:pt idx="7">
                  <c:v>TOBILLO</c:v>
                </c:pt>
                <c:pt idx="8">
                  <c:v>PIERNA</c:v>
                </c:pt>
                <c:pt idx="9">
                  <c:v>CABEZA, UBICACIONES MÚLTIPLES</c:v>
                </c:pt>
                <c:pt idx="10">
                  <c:v>OTRAS</c:v>
                </c:pt>
              </c:strCache>
            </c:strRef>
          </c:cat>
          <c:val>
            <c:numRef>
              <c:f>'C-7 (2)'!$G$52:$G$62</c:f>
              <c:numCache>
                <c:formatCode>_(* #,##0_);_(* \(#,##0\);_(* "-"_);_(@_)</c:formatCode>
                <c:ptCount val="11"/>
                <c:pt idx="0">
                  <c:v>395</c:v>
                </c:pt>
                <c:pt idx="1">
                  <c:v>306</c:v>
                </c:pt>
                <c:pt idx="2">
                  <c:v>260</c:v>
                </c:pt>
                <c:pt idx="3">
                  <c:v>245</c:v>
                </c:pt>
                <c:pt idx="4">
                  <c:v>233</c:v>
                </c:pt>
                <c:pt idx="5">
                  <c:v>169</c:v>
                </c:pt>
                <c:pt idx="6">
                  <c:v>151</c:v>
                </c:pt>
                <c:pt idx="7">
                  <c:v>128</c:v>
                </c:pt>
                <c:pt idx="8">
                  <c:v>118</c:v>
                </c:pt>
                <c:pt idx="9">
                  <c:v>111</c:v>
                </c:pt>
                <c:pt idx="10">
                  <c:v>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32-49A1-9DF6-05767F188C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Notificaciones de accidentes de trabajo, según naturaleza de la lesión, junio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layout>
        <c:manualLayout>
          <c:xMode val="edge"/>
          <c:yMode val="edge"/>
          <c:x val="0.1248847132068511"/>
          <c:y val="3.391141626481343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909377511905676"/>
          <c:y val="0.13952779270763252"/>
          <c:w val="0.79895262369178943"/>
          <c:h val="0.3238748342184780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700"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'C-8'!$G$34:$G$56</c:f>
              <c:strCache>
                <c:ptCount val="23"/>
                <c:pt idx="0">
                  <c:v>CONTUSIONES</c:v>
                </c:pt>
                <c:pt idx="1">
                  <c:v>TRAUMATISMOS INTERNOS</c:v>
                </c:pt>
                <c:pt idx="2">
                  <c:v>TORCEDURAS Y ESQUINCES</c:v>
                </c:pt>
                <c:pt idx="3">
                  <c:v>HERIDAS CORTANTES</c:v>
                </c:pt>
                <c:pt idx="4">
                  <c:v>CUERPO EXTRAÑO EN OJOS</c:v>
                </c:pt>
                <c:pt idx="5">
                  <c:v>FRACTURAS</c:v>
                </c:pt>
                <c:pt idx="6">
                  <c:v>HERIDAS CONTUSAS (POR GOLPES O DE BORDES IRREGULA)</c:v>
                </c:pt>
                <c:pt idx="7">
                  <c:v>QUEMADURAS</c:v>
                </c:pt>
                <c:pt idx="8">
                  <c:v>HERIDAS PUNZANTES</c:v>
                </c:pt>
                <c:pt idx="9">
                  <c:v>LUXACIONES</c:v>
                </c:pt>
                <c:pt idx="10">
                  <c:v>INTOXICACIONES POR OTRAS SUSTANCIAS QUÍMICAS</c:v>
                </c:pt>
                <c:pt idx="11">
                  <c:v>AMPUTACIONES</c:v>
                </c:pt>
                <c:pt idx="12">
                  <c:v>HERIDA DE TEJIDOS</c:v>
                </c:pt>
                <c:pt idx="13">
                  <c:v>EFECTOS DE ELECTRICIDAD</c:v>
                </c:pt>
                <c:pt idx="14">
                  <c:v>ESCORIACIONES</c:v>
                </c:pt>
                <c:pt idx="15">
                  <c:v>INTOXICACIONES POR PLAGUICIDAS</c:v>
                </c:pt>
                <c:pt idx="16">
                  <c:v>DISFUNCIONES ORGÁNICAS</c:v>
                </c:pt>
                <c:pt idx="17">
                  <c:v>HERIDA DE BALA</c:v>
                </c:pt>
                <c:pt idx="18">
                  <c:v>ASFIXIA</c:v>
                </c:pt>
                <c:pt idx="19">
                  <c:v>EFECTOS DE LAS RADIACIONES</c:v>
                </c:pt>
                <c:pt idx="20">
                  <c:v>ENUCREACIÓN (PÉRDIDA OCULAR)</c:v>
                </c:pt>
                <c:pt idx="21">
                  <c:v>GANGRENAS</c:v>
                </c:pt>
                <c:pt idx="22">
                  <c:v>OTROS</c:v>
                </c:pt>
              </c:strCache>
            </c:strRef>
          </c:cat>
          <c:val>
            <c:numRef>
              <c:f>'C-8'!$H$34:$H$56</c:f>
              <c:numCache>
                <c:formatCode>General</c:formatCode>
                <c:ptCount val="23"/>
                <c:pt idx="0" formatCode="_(* #,##0_);_(* \(#,##0\);_(* &quot;-&quot;_);_(@_)">
                  <c:v>822</c:v>
                </c:pt>
                <c:pt idx="1">
                  <c:v>367</c:v>
                </c:pt>
                <c:pt idx="2" formatCode="_(* #,##0_);_(* \(#,##0\);_(* &quot;-&quot;_);_(@_)">
                  <c:v>298</c:v>
                </c:pt>
                <c:pt idx="3" formatCode="_(* #,##0_);_(* \(#,##0\);_(* &quot;-&quot;_);_(@_)">
                  <c:v>274</c:v>
                </c:pt>
                <c:pt idx="4">
                  <c:v>242</c:v>
                </c:pt>
                <c:pt idx="5">
                  <c:v>127</c:v>
                </c:pt>
                <c:pt idx="6">
                  <c:v>114</c:v>
                </c:pt>
                <c:pt idx="7" formatCode="_(* #,##0_);_(* \(#,##0\);_(* &quot;-&quot;_);_(@_)">
                  <c:v>95</c:v>
                </c:pt>
                <c:pt idx="8" formatCode="_(* #,##0_);_(* \(#,##0\);_(* &quot;-&quot;_);_(@_)">
                  <c:v>91</c:v>
                </c:pt>
                <c:pt idx="9" formatCode="_(* #,##0_);_(* \(#,##0\);_(* &quot;-&quot;_);_(@_)">
                  <c:v>68</c:v>
                </c:pt>
                <c:pt idx="10" formatCode="_(* #,##0_);_(* \(#,##0\);_(* &quot;-&quot;_);_(@_)">
                  <c:v>21</c:v>
                </c:pt>
                <c:pt idx="11" formatCode="_(* #,##0_);_(* \(#,##0\);_(* &quot;-&quot;_);_(@_)">
                  <c:v>14</c:v>
                </c:pt>
                <c:pt idx="12" formatCode="_(* #,##0_);_(* \(#,##0\);_(* &quot;-&quot;_);_(@_)">
                  <c:v>12</c:v>
                </c:pt>
                <c:pt idx="13" formatCode="_(* #,##0_);_(* \(#,##0\);_(* &quot;-&quot;_);_(@_)">
                  <c:v>10</c:v>
                </c:pt>
                <c:pt idx="14">
                  <c:v>9</c:v>
                </c:pt>
                <c:pt idx="15" formatCode="_(* #,##0_);_(* \(#,##0\);_(* &quot;-&quot;_);_(@_)">
                  <c:v>5</c:v>
                </c:pt>
                <c:pt idx="16" formatCode="_(* #,##0_);_(* \(#,##0\);_(* &quot;-&quot;_);_(@_)">
                  <c:v>2</c:v>
                </c:pt>
                <c:pt idx="17" formatCode="_(* #,##0_);_(* \(#,##0\);_(* &quot;-&quot;_);_(@_)">
                  <c:v>2</c:v>
                </c:pt>
                <c:pt idx="18" formatCode="_(* #,##0_);_(* \(#,##0\);_(* &quot;-&quot;_);_(@_)">
                  <c:v>1</c:v>
                </c:pt>
                <c:pt idx="19">
                  <c:v>1</c:v>
                </c:pt>
                <c:pt idx="20">
                  <c:v>1</c:v>
                </c:pt>
                <c:pt idx="21" formatCode="_(* #,##0_);_(* \(#,##0\);_(* &quot;-&quot;_);_(@_)">
                  <c:v>1</c:v>
                </c:pt>
                <c:pt idx="22">
                  <c:v>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cylinder"/>
        <c:axId val="500132920"/>
        <c:axId val="500129392"/>
        <c:axId val="0"/>
      </c:bar3DChart>
      <c:catAx>
        <c:axId val="500132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PE" sz="600" b="1" baseline="0">
                <a:latin typeface="Helvetica Condensed" panose="020B0606020202030204" pitchFamily="34" charset="0"/>
              </a:defRPr>
            </a:pPr>
            <a:endParaRPr lang="es-PE"/>
          </a:p>
        </c:txPr>
        <c:crossAx val="500129392"/>
        <c:crosses val="autoZero"/>
        <c:auto val="1"/>
        <c:lblAlgn val="ctr"/>
        <c:lblOffset val="100"/>
        <c:noMultiLvlLbl val="0"/>
      </c:catAx>
      <c:valAx>
        <c:axId val="5001293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PE" sz="700" b="1"/>
            </a:pPr>
            <a:endParaRPr lang="es-PE"/>
          </a:p>
        </c:txPr>
        <c:crossAx val="50013292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Helvetica Condensed" panose="020B0606020202030204" pitchFamily="34" charset="0"/>
              </a:defRPr>
            </a:pPr>
            <a:r>
              <a:rPr lang="es-ES_tradnl" sz="800" b="1" i="0" u="none" strike="noStrike" baseline="0">
                <a:effectLst/>
                <a:latin typeface="Helvetica Condensed" panose="020B0606020202030204" pitchFamily="34" charset="0"/>
              </a:rPr>
              <a:t>Perú:  Notificaciones de  accidentes de trabajo, según consecuencias del accidente, junio 2019</a:t>
            </a:r>
            <a:endParaRPr lang="es-PE" sz="800">
              <a:latin typeface="Helvetica Condensed" panose="020B060602020203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FF2B2E"/>
              </a:solidFill>
              <a:ln>
                <a:noFill/>
              </a:ln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rgbClr val="FFFF00"/>
              </a:solidFill>
              <a:ln w="38100" cap="flat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rgbClr val="FF0000">
                  <a:alpha val="67000"/>
                </a:srgbClr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>
                <a:innerShdw blurRad="63500" dist="508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 cap="rnd">
                <a:miter lim="800000"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sunse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E-EC7B-4F0D-849E-6C50C56DD47D}"/>
              </c:ext>
            </c:extLst>
          </c:dPt>
          <c:dLbls>
            <c:dLbl>
              <c:idx val="0"/>
              <c:layout>
                <c:manualLayout>
                  <c:x val="9.300491173692433E-3"/>
                  <c:y val="0.114602039486960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2.141678346472544E-2"/>
                  <c:y val="-0.239455796214789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layout>
                <c:manualLayout>
                  <c:x val="1.0548609036828646E-2"/>
                  <c:y val="-2.5592658710091771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0"/>
                  <c:y val="-8.4041665921613606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9.8159123604086148E-17"/>
                  <c:y val="0.10863448378040774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-1.607418132975038E-2"/>
                  <c:y val="-0.14691671840752848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 INCAPACITANTE
62.98%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1.1175302907307276E-2"/>
                  <c:y val="-2.300808999900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numFmt formatCode="0.00%" sourceLinked="0"/>
              <c:spPr>
                <a:noFill/>
              </c:spPr>
              <c:txPr>
                <a:bodyPr/>
                <a:lstStyle/>
                <a:p>
                  <a:pPr>
                    <a:defRPr lang="es-PE" sz="600" b="1">
                      <a:latin typeface="Helvetica Condensed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>
                    <a:latin typeface="Helvetica Condensed" panose="020B060602020203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'C-9'!$G$7:$G$11</c:f>
              <c:strCache>
                <c:ptCount val="5"/>
                <c:pt idx="0">
                  <c:v>ACCIDENTE MORTAL</c:v>
                </c:pt>
                <c:pt idx="1">
                  <c:v>ACCIDENTE LEVE</c:v>
                </c:pt>
                <c:pt idx="2">
                  <c:v>TOTAL TEMPORAL</c:v>
                </c:pt>
                <c:pt idx="3">
                  <c:v>TOTAL PERMANENTE</c:v>
                </c:pt>
                <c:pt idx="4">
                  <c:v>PARCIAL PERMANENTE</c:v>
                </c:pt>
              </c:strCache>
            </c:strRef>
          </c:cat>
          <c:val>
            <c:numRef>
              <c:f>'C-9'!$H$7:$H$11</c:f>
              <c:numCache>
                <c:formatCode>_(* #,##0_);_(* \(#,##0\);_(* "-"_);_(@_)</c:formatCode>
                <c:ptCount val="5"/>
                <c:pt idx="0">
                  <c:v>15</c:v>
                </c:pt>
                <c:pt idx="1">
                  <c:v>825</c:v>
                </c:pt>
                <c:pt idx="2">
                  <c:v>1557</c:v>
                </c:pt>
                <c:pt idx="3">
                  <c:v>15</c:v>
                </c:pt>
                <c:pt idx="4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3"/>
        <c:secondPieSize val="114"/>
        <c:serLines/>
      </c:ofPie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accent1">
          <a:lumMod val="75000"/>
        </a:schemeClr>
      </a:solidFill>
    </a:ln>
    <a:effectLst>
      <a:innerShdw blurRad="63500" dist="50800" dir="2700000">
        <a:schemeClr val="accent1">
          <a:lumMod val="75000"/>
          <a:alpha val="50000"/>
        </a:schemeClr>
      </a:innerShdw>
    </a:effectLst>
  </c:sp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33</xdr:row>
      <xdr:rowOff>86097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104775</xdr:colOff>
      <xdr:row>31</xdr:row>
      <xdr:rowOff>105146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104775</xdr:colOff>
      <xdr:row>32</xdr:row>
      <xdr:rowOff>105150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104775</xdr:colOff>
      <xdr:row>30</xdr:row>
      <xdr:rowOff>105151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104775</xdr:colOff>
      <xdr:row>29</xdr:row>
      <xdr:rowOff>105149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167415</xdr:colOff>
      <xdr:row>34</xdr:row>
      <xdr:rowOff>146957</xdr:rowOff>
    </xdr:from>
    <xdr:to>
      <xdr:col>13</xdr:col>
      <xdr:colOff>38101</xdr:colOff>
      <xdr:row>47</xdr:row>
      <xdr:rowOff>39884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725365</xdr:colOff>
      <xdr:row>15</xdr:row>
      <xdr:rowOff>81353</xdr:rowOff>
    </xdr:from>
    <xdr:to>
      <xdr:col>8</xdr:col>
      <xdr:colOff>0</xdr:colOff>
      <xdr:row>32</xdr:row>
      <xdr:rowOff>14653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1273873</xdr:colOff>
      <xdr:row>32</xdr:row>
      <xdr:rowOff>153865</xdr:rowOff>
    </xdr:from>
    <xdr:to>
      <xdr:col>7</xdr:col>
      <xdr:colOff>65942</xdr:colOff>
      <xdr:row>53</xdr:row>
      <xdr:rowOff>80596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52554</xdr:colOff>
      <xdr:row>14</xdr:row>
      <xdr:rowOff>69805</xdr:rowOff>
    </xdr:from>
    <xdr:to>
      <xdr:col>8</xdr:col>
      <xdr:colOff>446690</xdr:colOff>
      <xdr:row>32</xdr:row>
      <xdr:rowOff>45983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506804</xdr:colOff>
      <xdr:row>14</xdr:row>
      <xdr:rowOff>73268</xdr:rowOff>
    </xdr:from>
    <xdr:to>
      <xdr:col>1</xdr:col>
      <xdr:colOff>710712</xdr:colOff>
      <xdr:row>31</xdr:row>
      <xdr:rowOff>139211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23</xdr:row>
      <xdr:rowOff>0</xdr:rowOff>
    </xdr:from>
    <xdr:to>
      <xdr:col>5</xdr:col>
      <xdr:colOff>104775</xdr:colOff>
      <xdr:row>23</xdr:row>
      <xdr:rowOff>223676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810000" y="3724275"/>
          <a:ext cx="104775" cy="211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96045</xdr:colOff>
      <xdr:row>24</xdr:row>
      <xdr:rowOff>139211</xdr:rowOff>
    </xdr:from>
    <xdr:to>
      <xdr:col>5</xdr:col>
      <xdr:colOff>600806</xdr:colOff>
      <xdr:row>40</xdr:row>
      <xdr:rowOff>41434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18477</xdr:colOff>
      <xdr:row>24</xdr:row>
      <xdr:rowOff>141123</xdr:rowOff>
    </xdr:from>
    <xdr:to>
      <xdr:col>2</xdr:col>
      <xdr:colOff>14654</xdr:colOff>
      <xdr:row>40</xdr:row>
      <xdr:rowOff>42193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18</xdr:row>
      <xdr:rowOff>95163</xdr:rowOff>
    </xdr:from>
    <xdr:to>
      <xdr:col>4</xdr:col>
      <xdr:colOff>1110154</xdr:colOff>
      <xdr:row>32</xdr:row>
      <xdr:rowOff>43229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1073810</xdr:colOff>
      <xdr:row>36</xdr:row>
      <xdr:rowOff>97480</xdr:rowOff>
    </xdr:from>
    <xdr:to>
      <xdr:col>14</xdr:col>
      <xdr:colOff>70020</xdr:colOff>
      <xdr:row>48</xdr:row>
      <xdr:rowOff>27078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49695</xdr:colOff>
      <xdr:row>50</xdr:row>
      <xdr:rowOff>17838</xdr:rowOff>
    </xdr:from>
    <xdr:to>
      <xdr:col>16</xdr:col>
      <xdr:colOff>456181</xdr:colOff>
      <xdr:row>66</xdr:row>
      <xdr:rowOff>140804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49</xdr:row>
      <xdr:rowOff>7329</xdr:rowOff>
    </xdr:from>
    <xdr:to>
      <xdr:col>2</xdr:col>
      <xdr:colOff>359018</xdr:colOff>
      <xdr:row>56</xdr:row>
      <xdr:rowOff>329713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37497</xdr:colOff>
      <xdr:row>32</xdr:row>
      <xdr:rowOff>65941</xdr:rowOff>
    </xdr:from>
    <xdr:to>
      <xdr:col>3</xdr:col>
      <xdr:colOff>586586</xdr:colOff>
      <xdr:row>49</xdr:row>
      <xdr:rowOff>146538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591206</xdr:colOff>
      <xdr:row>16</xdr:row>
      <xdr:rowOff>100124</xdr:rowOff>
    </xdr:from>
    <xdr:to>
      <xdr:col>4</xdr:col>
      <xdr:colOff>283615</xdr:colOff>
      <xdr:row>29</xdr:row>
      <xdr:rowOff>91926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39"/>
  <sheetViews>
    <sheetView showGridLines="0" tabSelected="1" view="pageBreakPreview" topLeftCell="A7" zoomScale="160" zoomScaleNormal="190" zoomScaleSheetLayoutView="160" workbookViewId="0">
      <selection activeCell="J21" sqref="J21"/>
    </sheetView>
  </sheetViews>
  <sheetFormatPr baseColWidth="10" defaultColWidth="11.42578125" defaultRowHeight="29.25" customHeight="1" x14ac:dyDescent="0.2"/>
  <cols>
    <col min="1" max="1" width="2.85546875" style="56" customWidth="1"/>
    <col min="2" max="2" width="19" style="56" customWidth="1"/>
    <col min="3" max="3" width="13.140625" style="56" customWidth="1"/>
    <col min="4" max="4" width="13.5703125" style="56" customWidth="1"/>
    <col min="5" max="5" width="13.42578125" style="56" customWidth="1"/>
    <col min="6" max="6" width="15" style="56" customWidth="1"/>
    <col min="7" max="7" width="15.7109375" style="56" customWidth="1"/>
    <col min="8" max="8" width="2" style="56" customWidth="1"/>
    <col min="9" max="9" width="1.85546875" style="56" customWidth="1"/>
    <col min="10" max="16384" width="11.42578125" style="56"/>
  </cols>
  <sheetData>
    <row r="1" spans="1:12" ht="13.5" customHeight="1" x14ac:dyDescent="0.2">
      <c r="A1" s="408" t="s">
        <v>253</v>
      </c>
      <c r="B1" s="408"/>
      <c r="C1" s="408"/>
      <c r="D1" s="408"/>
      <c r="E1" s="408"/>
      <c r="F1" s="408"/>
      <c r="G1" s="408"/>
      <c r="H1" s="408"/>
      <c r="I1" s="55"/>
    </row>
    <row r="2" spans="1:12" ht="13.5" customHeight="1" x14ac:dyDescent="0.2">
      <c r="A2" s="54"/>
      <c r="B2" s="54" t="s">
        <v>122</v>
      </c>
      <c r="C2" s="54"/>
      <c r="D2" s="54"/>
      <c r="E2" s="54"/>
      <c r="F2" s="54"/>
      <c r="G2" s="54"/>
      <c r="H2" s="54"/>
      <c r="J2" s="56" t="s">
        <v>263</v>
      </c>
    </row>
    <row r="3" spans="1:12" s="57" customFormat="1" ht="13.5" customHeight="1" x14ac:dyDescent="0.2">
      <c r="A3" s="409" t="s">
        <v>232</v>
      </c>
      <c r="B3" s="409"/>
      <c r="C3" s="409"/>
      <c r="D3" s="409"/>
      <c r="E3" s="409"/>
      <c r="F3" s="409"/>
      <c r="G3" s="409"/>
      <c r="H3" s="409"/>
      <c r="I3" s="56"/>
      <c r="J3" s="56"/>
      <c r="K3" s="56"/>
      <c r="L3" s="56"/>
    </row>
    <row r="4" spans="1:12" s="57" customFormat="1" ht="13.5" customHeight="1" x14ac:dyDescent="0.2">
      <c r="B4" s="416" t="s">
        <v>315</v>
      </c>
      <c r="C4" s="416"/>
      <c r="D4" s="416"/>
      <c r="E4" s="416"/>
      <c r="F4" s="416"/>
      <c r="G4" s="416"/>
      <c r="H4" s="301"/>
      <c r="I4" s="56"/>
      <c r="J4" s="56"/>
      <c r="K4" s="56"/>
      <c r="L4" s="56"/>
    </row>
    <row r="5" spans="1:12" s="57" customFormat="1" ht="13.5" customHeight="1" thickBot="1" x14ac:dyDescent="0.25">
      <c r="A5" s="410"/>
      <c r="B5" s="410"/>
      <c r="C5" s="410"/>
      <c r="D5" s="410"/>
      <c r="E5" s="410"/>
      <c r="F5" s="410"/>
      <c r="G5" s="410"/>
      <c r="H5" s="410"/>
      <c r="J5" s="56" t="s">
        <v>262</v>
      </c>
      <c r="K5" s="56"/>
      <c r="L5" s="56"/>
    </row>
    <row r="6" spans="1:12" s="57" customFormat="1" ht="15" customHeight="1" thickBot="1" x14ac:dyDescent="0.25">
      <c r="B6" s="414" t="s">
        <v>231</v>
      </c>
      <c r="C6" s="411" t="s">
        <v>40</v>
      </c>
      <c r="D6" s="412"/>
      <c r="E6" s="412"/>
      <c r="F6" s="413"/>
      <c r="G6" s="414" t="s">
        <v>0</v>
      </c>
      <c r="I6" s="56"/>
      <c r="J6" s="56"/>
      <c r="K6" s="56"/>
      <c r="L6" s="56"/>
    </row>
    <row r="7" spans="1:12" s="57" customFormat="1" ht="21" customHeight="1" thickBot="1" x14ac:dyDescent="0.25">
      <c r="B7" s="415"/>
      <c r="C7" s="212" t="s">
        <v>34</v>
      </c>
      <c r="D7" s="213" t="s">
        <v>33</v>
      </c>
      <c r="E7" s="212" t="s">
        <v>64</v>
      </c>
      <c r="F7" s="212" t="s">
        <v>35</v>
      </c>
      <c r="G7" s="415"/>
      <c r="I7" s="56"/>
      <c r="J7" s="56"/>
      <c r="K7" s="295"/>
      <c r="L7" s="56"/>
    </row>
    <row r="8" spans="1:12" s="57" customFormat="1" ht="10.5" customHeight="1" x14ac:dyDescent="0.2">
      <c r="B8" s="38" t="s">
        <v>176</v>
      </c>
      <c r="C8" s="39">
        <v>0</v>
      </c>
      <c r="D8" s="40">
        <v>0</v>
      </c>
      <c r="E8" s="40">
        <v>0</v>
      </c>
      <c r="F8" s="41">
        <v>0</v>
      </c>
      <c r="G8" s="198">
        <f>SUM(C8:F8)</f>
        <v>0</v>
      </c>
      <c r="H8" s="56"/>
      <c r="I8" s="56"/>
      <c r="J8" s="56"/>
      <c r="K8" s="295"/>
      <c r="L8" s="296"/>
    </row>
    <row r="9" spans="1:12" s="57" customFormat="1" ht="9" customHeight="1" x14ac:dyDescent="0.2">
      <c r="B9" s="42" t="s">
        <v>57</v>
      </c>
      <c r="C9" s="43">
        <v>0</v>
      </c>
      <c r="D9" s="44">
        <v>44</v>
      </c>
      <c r="E9" s="44">
        <v>1</v>
      </c>
      <c r="F9" s="45">
        <v>0</v>
      </c>
      <c r="G9" s="199">
        <f t="shared" ref="G9:G33" si="0">SUM(C9:F9)</f>
        <v>45</v>
      </c>
      <c r="H9" s="56"/>
      <c r="J9" s="56"/>
      <c r="K9" s="295"/>
      <c r="L9" s="296"/>
    </row>
    <row r="10" spans="1:12" s="57" customFormat="1" ht="9" customHeight="1" x14ac:dyDescent="0.2">
      <c r="B10" s="46" t="s">
        <v>177</v>
      </c>
      <c r="C10" s="47">
        <v>0</v>
      </c>
      <c r="D10" s="48">
        <v>2</v>
      </c>
      <c r="E10" s="48">
        <v>0</v>
      </c>
      <c r="F10" s="49">
        <v>0</v>
      </c>
      <c r="G10" s="200">
        <f t="shared" si="0"/>
        <v>2</v>
      </c>
      <c r="H10" s="56"/>
      <c r="I10" s="56"/>
      <c r="J10" s="56"/>
      <c r="K10" s="295"/>
      <c r="L10" s="296"/>
    </row>
    <row r="11" spans="1:12" s="57" customFormat="1" ht="9" customHeight="1" x14ac:dyDescent="0.2">
      <c r="B11" s="42" t="s">
        <v>52</v>
      </c>
      <c r="C11" s="43">
        <v>2</v>
      </c>
      <c r="D11" s="44">
        <v>123</v>
      </c>
      <c r="E11" s="44">
        <v>2</v>
      </c>
      <c r="F11" s="45">
        <v>1</v>
      </c>
      <c r="G11" s="199">
        <f t="shared" si="0"/>
        <v>128</v>
      </c>
      <c r="H11" s="56"/>
      <c r="I11" s="56"/>
      <c r="J11" s="56"/>
      <c r="K11" s="295"/>
      <c r="L11" s="296"/>
    </row>
    <row r="12" spans="1:12" s="57" customFormat="1" ht="9" customHeight="1" x14ac:dyDescent="0.2">
      <c r="B12" s="46" t="s">
        <v>167</v>
      </c>
      <c r="C12" s="47">
        <v>0</v>
      </c>
      <c r="D12" s="48">
        <v>2</v>
      </c>
      <c r="E12" s="48">
        <v>0</v>
      </c>
      <c r="F12" s="49">
        <v>0</v>
      </c>
      <c r="G12" s="200">
        <f>SUM(C12:F12)</f>
        <v>2</v>
      </c>
      <c r="H12" s="56"/>
      <c r="I12" s="56"/>
      <c r="J12" s="56"/>
      <c r="K12" s="295"/>
      <c r="L12" s="296"/>
    </row>
    <row r="13" spans="1:12" s="57" customFormat="1" ht="9" customHeight="1" x14ac:dyDescent="0.2">
      <c r="B13" s="42" t="s">
        <v>178</v>
      </c>
      <c r="C13" s="43">
        <v>0</v>
      </c>
      <c r="D13" s="44">
        <v>10</v>
      </c>
      <c r="E13" s="44">
        <v>0</v>
      </c>
      <c r="F13" s="45">
        <v>0</v>
      </c>
      <c r="G13" s="199">
        <f>SUM(C13:F13)</f>
        <v>10</v>
      </c>
      <c r="H13" s="56"/>
      <c r="I13" s="56"/>
      <c r="J13" s="56"/>
      <c r="K13" s="295"/>
      <c r="L13" s="296"/>
    </row>
    <row r="14" spans="1:12" ht="9" customHeight="1" x14ac:dyDescent="0.2">
      <c r="B14" s="46" t="s">
        <v>58</v>
      </c>
      <c r="C14" s="47">
        <v>0</v>
      </c>
      <c r="D14" s="48">
        <v>320</v>
      </c>
      <c r="E14" s="48">
        <v>2</v>
      </c>
      <c r="F14" s="49">
        <v>1</v>
      </c>
      <c r="G14" s="200">
        <f t="shared" si="0"/>
        <v>323</v>
      </c>
      <c r="K14" s="295"/>
      <c r="L14" s="296"/>
    </row>
    <row r="15" spans="1:12" ht="9" customHeight="1" x14ac:dyDescent="0.2">
      <c r="B15" s="42" t="s">
        <v>56</v>
      </c>
      <c r="C15" s="43">
        <v>0</v>
      </c>
      <c r="D15" s="44">
        <v>7</v>
      </c>
      <c r="E15" s="44">
        <v>0</v>
      </c>
      <c r="F15" s="45">
        <v>0</v>
      </c>
      <c r="G15" s="199">
        <f t="shared" si="0"/>
        <v>7</v>
      </c>
      <c r="K15" s="295"/>
      <c r="L15" s="296"/>
    </row>
    <row r="16" spans="1:12" s="57" customFormat="1" ht="9" customHeight="1" x14ac:dyDescent="0.2">
      <c r="B16" s="46" t="s">
        <v>60</v>
      </c>
      <c r="C16" s="47">
        <v>0</v>
      </c>
      <c r="D16" s="48">
        <v>3</v>
      </c>
      <c r="E16" s="48">
        <v>0</v>
      </c>
      <c r="F16" s="49">
        <v>0</v>
      </c>
      <c r="G16" s="200">
        <f>SUM(C16:F16)</f>
        <v>3</v>
      </c>
      <c r="H16" s="56"/>
      <c r="I16" s="56"/>
      <c r="J16" s="56"/>
      <c r="K16" s="295"/>
      <c r="L16" s="296"/>
    </row>
    <row r="17" spans="2:14" s="57" customFormat="1" ht="9" customHeight="1" x14ac:dyDescent="0.2">
      <c r="B17" s="42" t="s">
        <v>174</v>
      </c>
      <c r="C17" s="43">
        <v>0</v>
      </c>
      <c r="D17" s="44">
        <v>2</v>
      </c>
      <c r="E17" s="44">
        <v>1</v>
      </c>
      <c r="F17" s="45">
        <v>0</v>
      </c>
      <c r="G17" s="199">
        <f t="shared" si="0"/>
        <v>3</v>
      </c>
      <c r="H17" s="56"/>
      <c r="I17" s="56"/>
      <c r="J17" s="56"/>
      <c r="K17" s="295"/>
      <c r="L17" s="296"/>
    </row>
    <row r="18" spans="2:14" s="57" customFormat="1" ht="9" customHeight="1" x14ac:dyDescent="0.2">
      <c r="B18" s="46" t="s">
        <v>54</v>
      </c>
      <c r="C18" s="47">
        <v>0</v>
      </c>
      <c r="D18" s="48">
        <v>6</v>
      </c>
      <c r="E18" s="48">
        <v>3</v>
      </c>
      <c r="F18" s="49">
        <v>0</v>
      </c>
      <c r="G18" s="200">
        <f>SUM(C18:F18)</f>
        <v>9</v>
      </c>
      <c r="H18" s="56"/>
      <c r="I18" s="56"/>
      <c r="J18" s="56"/>
      <c r="K18" s="295"/>
      <c r="L18" s="296"/>
    </row>
    <row r="19" spans="2:14" s="57" customFormat="1" ht="9" customHeight="1" x14ac:dyDescent="0.2">
      <c r="B19" s="42" t="s">
        <v>180</v>
      </c>
      <c r="C19" s="43">
        <v>1</v>
      </c>
      <c r="D19" s="44">
        <v>9</v>
      </c>
      <c r="E19" s="44">
        <v>0</v>
      </c>
      <c r="F19" s="45">
        <v>0</v>
      </c>
      <c r="G19" s="199">
        <f>SUM(C19:F19)</f>
        <v>10</v>
      </c>
      <c r="H19" s="56"/>
      <c r="I19" s="56"/>
      <c r="J19" s="56"/>
      <c r="K19" s="295"/>
      <c r="L19" s="296"/>
    </row>
    <row r="20" spans="2:14" s="57" customFormat="1" ht="9" customHeight="1" x14ac:dyDescent="0.2">
      <c r="B20" s="46" t="s">
        <v>63</v>
      </c>
      <c r="C20" s="47">
        <v>2</v>
      </c>
      <c r="D20" s="48">
        <v>14</v>
      </c>
      <c r="E20" s="48">
        <v>1</v>
      </c>
      <c r="F20" s="49">
        <v>0</v>
      </c>
      <c r="G20" s="200">
        <f t="shared" si="0"/>
        <v>17</v>
      </c>
      <c r="H20" s="56"/>
      <c r="I20" s="56"/>
      <c r="J20" s="56"/>
      <c r="K20" s="295"/>
      <c r="L20" s="296"/>
    </row>
    <row r="21" spans="2:14" s="57" customFormat="1" ht="9" customHeight="1" x14ac:dyDescent="0.2">
      <c r="B21" s="42" t="s">
        <v>62</v>
      </c>
      <c r="C21" s="43">
        <v>0</v>
      </c>
      <c r="D21" s="44">
        <v>4</v>
      </c>
      <c r="E21" s="44">
        <v>0</v>
      </c>
      <c r="F21" s="45">
        <v>0</v>
      </c>
      <c r="G21" s="199">
        <f t="shared" si="0"/>
        <v>4</v>
      </c>
      <c r="H21" s="56"/>
      <c r="I21" s="56"/>
      <c r="J21" s="56"/>
      <c r="K21" s="295"/>
      <c r="L21" s="296"/>
    </row>
    <row r="22" spans="2:14" s="57" customFormat="1" ht="11.25" customHeight="1" x14ac:dyDescent="0.2">
      <c r="B22" s="46" t="s">
        <v>121</v>
      </c>
      <c r="C22" s="47">
        <v>9</v>
      </c>
      <c r="D22" s="48">
        <v>2365</v>
      </c>
      <c r="E22" s="48">
        <v>27</v>
      </c>
      <c r="F22" s="49">
        <v>3</v>
      </c>
      <c r="G22" s="200">
        <f t="shared" si="0"/>
        <v>2404</v>
      </c>
      <c r="H22" s="56"/>
      <c r="I22" s="56"/>
      <c r="J22" s="56"/>
      <c r="K22" s="295"/>
      <c r="L22" s="296"/>
    </row>
    <row r="23" spans="2:14" ht="9" customHeight="1" x14ac:dyDescent="0.2">
      <c r="B23" s="42" t="s">
        <v>59</v>
      </c>
      <c r="C23" s="43">
        <v>0</v>
      </c>
      <c r="D23" s="44">
        <v>9</v>
      </c>
      <c r="E23" s="44">
        <v>1</v>
      </c>
      <c r="F23" s="45">
        <v>0</v>
      </c>
      <c r="G23" s="199">
        <f t="shared" si="0"/>
        <v>10</v>
      </c>
      <c r="K23" s="295"/>
      <c r="L23" s="296"/>
    </row>
    <row r="24" spans="2:14" ht="9" customHeight="1" x14ac:dyDescent="0.2">
      <c r="B24" s="46" t="s">
        <v>55</v>
      </c>
      <c r="C24" s="47">
        <v>0</v>
      </c>
      <c r="D24" s="48">
        <v>0</v>
      </c>
      <c r="E24" s="48">
        <v>1</v>
      </c>
      <c r="F24" s="49">
        <v>1</v>
      </c>
      <c r="G24" s="200">
        <f t="shared" si="0"/>
        <v>2</v>
      </c>
      <c r="H24" s="55"/>
      <c r="J24" s="205"/>
      <c r="K24" s="295"/>
      <c r="L24" s="296"/>
    </row>
    <row r="25" spans="2:14" ht="9" customHeight="1" x14ac:dyDescent="0.2">
      <c r="B25" s="42" t="s">
        <v>179</v>
      </c>
      <c r="C25" s="43">
        <v>0</v>
      </c>
      <c r="D25" s="44">
        <v>0</v>
      </c>
      <c r="E25" s="44">
        <v>0</v>
      </c>
      <c r="F25" s="45">
        <v>0</v>
      </c>
      <c r="G25" s="199">
        <f t="shared" si="0"/>
        <v>0</v>
      </c>
      <c r="K25" s="295"/>
      <c r="L25" s="296"/>
    </row>
    <row r="26" spans="2:14" ht="9" customHeight="1" x14ac:dyDescent="0.2">
      <c r="B26" s="46" t="s">
        <v>53</v>
      </c>
      <c r="C26" s="47">
        <v>0</v>
      </c>
      <c r="D26" s="48">
        <v>12</v>
      </c>
      <c r="E26" s="48">
        <v>0</v>
      </c>
      <c r="F26" s="49">
        <v>0</v>
      </c>
      <c r="G26" s="200">
        <f t="shared" si="0"/>
        <v>12</v>
      </c>
      <c r="K26" s="295"/>
      <c r="L26" s="296"/>
    </row>
    <row r="27" spans="2:14" ht="9" customHeight="1" x14ac:dyDescent="0.2">
      <c r="B27" s="42" t="s">
        <v>50</v>
      </c>
      <c r="C27" s="43">
        <v>0</v>
      </c>
      <c r="D27" s="44">
        <v>2</v>
      </c>
      <c r="E27" s="44">
        <v>1</v>
      </c>
      <c r="F27" s="45">
        <v>0</v>
      </c>
      <c r="G27" s="199">
        <f>SUM(C27:F27)</f>
        <v>3</v>
      </c>
      <c r="K27" s="295"/>
      <c r="L27" s="296"/>
    </row>
    <row r="28" spans="2:14" ht="9" customHeight="1" x14ac:dyDescent="0.2">
      <c r="B28" s="46" t="s">
        <v>51</v>
      </c>
      <c r="C28" s="47">
        <v>0</v>
      </c>
      <c r="D28" s="48">
        <v>86</v>
      </c>
      <c r="E28" s="48">
        <v>0</v>
      </c>
      <c r="F28" s="49">
        <v>0</v>
      </c>
      <c r="G28" s="200">
        <f t="shared" si="0"/>
        <v>86</v>
      </c>
      <c r="J28" s="206"/>
      <c r="K28" s="295"/>
      <c r="L28" s="296"/>
    </row>
    <row r="29" spans="2:14" ht="9" customHeight="1" x14ac:dyDescent="0.2">
      <c r="B29" s="42" t="s">
        <v>173</v>
      </c>
      <c r="C29" s="43">
        <v>1</v>
      </c>
      <c r="D29" s="44">
        <v>1</v>
      </c>
      <c r="E29" s="44">
        <v>3</v>
      </c>
      <c r="F29" s="45">
        <v>0</v>
      </c>
      <c r="G29" s="199">
        <f t="shared" si="0"/>
        <v>5</v>
      </c>
      <c r="K29" s="295"/>
      <c r="L29" s="296"/>
    </row>
    <row r="30" spans="2:14" ht="9" customHeight="1" x14ac:dyDescent="0.2">
      <c r="B30" s="46" t="s">
        <v>172</v>
      </c>
      <c r="C30" s="47">
        <v>0</v>
      </c>
      <c r="D30" s="48">
        <v>2</v>
      </c>
      <c r="E30" s="48">
        <v>0</v>
      </c>
      <c r="F30" s="49">
        <v>0</v>
      </c>
      <c r="G30" s="200">
        <f>SUM(C30:F30)</f>
        <v>2</v>
      </c>
      <c r="K30" s="295"/>
      <c r="L30" s="296"/>
    </row>
    <row r="31" spans="2:14" ht="9" customHeight="1" x14ac:dyDescent="0.2">
      <c r="B31" s="42" t="s">
        <v>49</v>
      </c>
      <c r="C31" s="43">
        <v>0</v>
      </c>
      <c r="D31" s="44">
        <v>7</v>
      </c>
      <c r="E31" s="44">
        <v>0</v>
      </c>
      <c r="F31" s="45">
        <v>0</v>
      </c>
      <c r="G31" s="199">
        <f t="shared" si="0"/>
        <v>7</v>
      </c>
      <c r="K31" s="295"/>
      <c r="L31" s="296"/>
    </row>
    <row r="32" spans="2:14" ht="9" customHeight="1" x14ac:dyDescent="0.2">
      <c r="B32" s="46" t="s">
        <v>157</v>
      </c>
      <c r="C32" s="47">
        <v>0</v>
      </c>
      <c r="D32" s="48">
        <v>0</v>
      </c>
      <c r="E32" s="48">
        <v>0</v>
      </c>
      <c r="F32" s="49">
        <v>0</v>
      </c>
      <c r="G32" s="200">
        <f>SUM(C32:F32)</f>
        <v>0</v>
      </c>
      <c r="J32" s="300">
        <f>(C22+D22)/($C$34+$D$34)</f>
        <v>0.77938279711096525</v>
      </c>
      <c r="K32" s="300">
        <f>(C11+D11)/SUM($C$34:$D$34)</f>
        <v>4.1037426132632962E-2</v>
      </c>
      <c r="L32" s="300">
        <f>(C14+D14)/SUM($C$34:$D$34)</f>
        <v>0.10505581089954039</v>
      </c>
      <c r="M32" s="300">
        <f>(C20+D20)/SUM($C$34:$D$34)</f>
        <v>5.2527905449770186E-3</v>
      </c>
      <c r="N32" s="300">
        <f>(C28+D28)/SUM($C$34:$D$34)</f>
        <v>2.8233749179251477E-2</v>
      </c>
    </row>
    <row r="33" spans="2:12" ht="10.5" customHeight="1" thickBot="1" x14ac:dyDescent="0.25">
      <c r="B33" s="50" t="s">
        <v>61</v>
      </c>
      <c r="C33" s="51">
        <v>0</v>
      </c>
      <c r="D33" s="52">
        <v>1</v>
      </c>
      <c r="E33" s="52">
        <v>0</v>
      </c>
      <c r="F33" s="53">
        <v>0</v>
      </c>
      <c r="G33" s="201">
        <f t="shared" si="0"/>
        <v>1</v>
      </c>
      <c r="K33" s="295"/>
      <c r="L33" s="296"/>
    </row>
    <row r="34" spans="2:12" ht="18" customHeight="1" thickBot="1" x14ac:dyDescent="0.25">
      <c r="B34" s="214" t="s">
        <v>0</v>
      </c>
      <c r="C34" s="215">
        <f>SUM(C8:C33)</f>
        <v>15</v>
      </c>
      <c r="D34" s="216">
        <f>SUM(D8:D33)</f>
        <v>3031</v>
      </c>
      <c r="E34" s="216">
        <f>SUM(E8:E33)</f>
        <v>43</v>
      </c>
      <c r="F34" s="217">
        <f>SUM(F8:F33)</f>
        <v>6</v>
      </c>
      <c r="G34" s="217">
        <f>SUM(G8:G33)</f>
        <v>3095</v>
      </c>
      <c r="J34" s="205"/>
    </row>
    <row r="35" spans="2:12" ht="13.5" customHeight="1" x14ac:dyDescent="0.2">
      <c r="B35" s="407" t="s">
        <v>32</v>
      </c>
      <c r="C35" s="407"/>
      <c r="D35" s="407"/>
      <c r="E35" s="407"/>
      <c r="F35" s="407"/>
      <c r="G35" s="407"/>
      <c r="H35" s="407"/>
    </row>
    <row r="36" spans="2:12" ht="15.75" x14ac:dyDescent="0.2"/>
    <row r="37" spans="2:12" ht="15.75" x14ac:dyDescent="0.2">
      <c r="C37" s="299"/>
      <c r="D37" s="299"/>
      <c r="E37" s="299"/>
    </row>
    <row r="38" spans="2:12" ht="15.75" x14ac:dyDescent="0.2"/>
    <row r="39" spans="2:12" ht="15.75" x14ac:dyDescent="0.2"/>
  </sheetData>
  <mergeCells count="8">
    <mergeCell ref="B35:H35"/>
    <mergeCell ref="A1:H1"/>
    <mergeCell ref="A3:H3"/>
    <mergeCell ref="A5:H5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orientation="landscape" r:id="rId1"/>
  <headerFooter alignWithMargins="0"/>
  <ignoredErrors>
    <ignoredError sqref="G26:G32 G12 G20:G24 G14:G16 G17:G18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6"/>
  <sheetViews>
    <sheetView showGridLines="0" view="pageBreakPreview" zoomScale="145" zoomScaleNormal="145" zoomScaleSheetLayoutView="145" workbookViewId="0">
      <selection activeCell="J14" sqref="J14"/>
    </sheetView>
  </sheetViews>
  <sheetFormatPr baseColWidth="10" defaultColWidth="11.42578125" defaultRowHeight="12.75" x14ac:dyDescent="0.2"/>
  <cols>
    <col min="1" max="1" width="37" style="59" customWidth="1"/>
    <col min="2" max="5" width="12.85546875" style="59" customWidth="1"/>
    <col min="6" max="6" width="11.42578125" style="59" customWidth="1"/>
    <col min="7" max="7" width="25.85546875" style="59" customWidth="1"/>
    <col min="8" max="8" width="10.140625" style="59" customWidth="1"/>
    <col min="9" max="9" width="9.85546875" style="59" customWidth="1"/>
    <col min="10" max="10" width="35.5703125" style="59" customWidth="1"/>
    <col min="11" max="16384" width="11.42578125" style="59"/>
  </cols>
  <sheetData>
    <row r="1" spans="1:13" s="108" customFormat="1" ht="18.75" x14ac:dyDescent="0.2">
      <c r="A1" s="417" t="s">
        <v>249</v>
      </c>
      <c r="B1" s="417"/>
      <c r="C1" s="417"/>
      <c r="D1" s="417"/>
      <c r="E1" s="417"/>
    </row>
    <row r="2" spans="1:13" ht="15" x14ac:dyDescent="0.2">
      <c r="A2" s="81" t="s">
        <v>122</v>
      </c>
      <c r="B2" s="75"/>
      <c r="C2" s="75"/>
      <c r="D2" s="75"/>
      <c r="E2" s="75"/>
    </row>
    <row r="3" spans="1:13" ht="27" customHeight="1" x14ac:dyDescent="0.2">
      <c r="A3" s="419" t="s">
        <v>161</v>
      </c>
      <c r="B3" s="419"/>
      <c r="C3" s="419"/>
      <c r="D3" s="419"/>
      <c r="E3" s="419"/>
      <c r="F3" s="117"/>
    </row>
    <row r="4" spans="1:13" ht="18.75" x14ac:dyDescent="0.2">
      <c r="A4" s="426" t="s">
        <v>315</v>
      </c>
      <c r="B4" s="419"/>
      <c r="C4" s="419"/>
      <c r="D4" s="419"/>
      <c r="E4" s="419"/>
      <c r="F4" s="117"/>
    </row>
    <row r="5" spans="1:13" ht="13.5" customHeight="1" thickBot="1" x14ac:dyDescent="0.25">
      <c r="A5" s="485"/>
      <c r="B5" s="485"/>
      <c r="C5" s="485"/>
      <c r="D5" s="486"/>
      <c r="E5" s="486"/>
      <c r="F5" s="118"/>
      <c r="G5" s="119"/>
      <c r="H5" s="119"/>
      <c r="I5" s="119"/>
      <c r="J5" s="119"/>
    </row>
    <row r="6" spans="1:13" ht="18" customHeight="1" thickBot="1" x14ac:dyDescent="0.25">
      <c r="A6" s="414" t="s">
        <v>15</v>
      </c>
      <c r="B6" s="411" t="s">
        <v>120</v>
      </c>
      <c r="C6" s="412"/>
      <c r="D6" s="487" t="s">
        <v>0</v>
      </c>
      <c r="E6" s="488"/>
      <c r="F6" s="92"/>
      <c r="G6" s="120"/>
      <c r="H6" s="120"/>
      <c r="I6" s="119"/>
      <c r="J6" s="119"/>
    </row>
    <row r="7" spans="1:13" ht="18" customHeight="1" thickBot="1" x14ac:dyDescent="0.25">
      <c r="A7" s="418"/>
      <c r="B7" s="235" t="s">
        <v>118</v>
      </c>
      <c r="C7" s="235" t="s">
        <v>119</v>
      </c>
      <c r="D7" s="219" t="s">
        <v>162</v>
      </c>
      <c r="E7" s="220" t="s">
        <v>163</v>
      </c>
      <c r="F7" s="92"/>
      <c r="G7" s="121" t="s">
        <v>21</v>
      </c>
      <c r="H7" s="120">
        <f>+D14</f>
        <v>15</v>
      </c>
      <c r="I7" s="122">
        <f>+H7/$H$13</f>
        <v>4.9244911359159552E-3</v>
      </c>
      <c r="J7" s="123"/>
    </row>
    <row r="8" spans="1:13" s="129" customFormat="1" ht="15.75" x14ac:dyDescent="0.2">
      <c r="A8" s="124" t="s">
        <v>24</v>
      </c>
      <c r="B8" s="125">
        <v>658</v>
      </c>
      <c r="C8" s="126">
        <v>167</v>
      </c>
      <c r="D8" s="125">
        <f t="shared" ref="D8:D14" si="0">SUM(B8:C8)</f>
        <v>825</v>
      </c>
      <c r="E8" s="127">
        <f t="shared" ref="E8:E15" si="1">+D8/$D$15*100</f>
        <v>27.084701247537758</v>
      </c>
      <c r="F8" s="128"/>
      <c r="G8" s="120" t="s">
        <v>16</v>
      </c>
      <c r="H8" s="120">
        <f>+D8</f>
        <v>825</v>
      </c>
      <c r="I8" s="122">
        <f>+H8/$H$13</f>
        <v>0.27084701247537757</v>
      </c>
      <c r="J8" s="123"/>
    </row>
    <row r="9" spans="1:13" s="129" customFormat="1" ht="15.75" x14ac:dyDescent="0.2">
      <c r="A9" s="130" t="s">
        <v>25</v>
      </c>
      <c r="B9" s="131">
        <f>SUM(B10:B13)</f>
        <v>1887</v>
      </c>
      <c r="C9" s="132">
        <f>SUM(C10:C13)</f>
        <v>319</v>
      </c>
      <c r="D9" s="131">
        <f t="shared" si="0"/>
        <v>2206</v>
      </c>
      <c r="E9" s="133">
        <f t="shared" si="1"/>
        <v>72.422849638870645</v>
      </c>
      <c r="F9" s="128"/>
      <c r="G9" s="134" t="s">
        <v>23</v>
      </c>
      <c r="H9" s="135">
        <f>+D11</f>
        <v>1557</v>
      </c>
      <c r="I9" s="122">
        <f>+H9/$H$13</f>
        <v>0.51116217990807622</v>
      </c>
      <c r="J9" s="136" t="s">
        <v>17</v>
      </c>
      <c r="K9" s="120">
        <f>SUM(H9:H12)</f>
        <v>2206</v>
      </c>
      <c r="L9" s="137"/>
      <c r="M9" s="138">
        <f>+K9/($H$7+$H$8+$K$9)</f>
        <v>0.72422849638870646</v>
      </c>
    </row>
    <row r="10" spans="1:13" s="119" customFormat="1" ht="15.75" x14ac:dyDescent="0.2">
      <c r="A10" s="105" t="s">
        <v>19</v>
      </c>
      <c r="B10" s="139">
        <v>550</v>
      </c>
      <c r="C10" s="140">
        <v>84</v>
      </c>
      <c r="D10" s="139">
        <f t="shared" si="0"/>
        <v>634</v>
      </c>
      <c r="E10" s="141">
        <f t="shared" si="1"/>
        <v>20.814182534471438</v>
      </c>
      <c r="F10" s="142"/>
      <c r="G10" s="134" t="s">
        <v>227</v>
      </c>
      <c r="H10" s="135">
        <f>+D12</f>
        <v>15</v>
      </c>
      <c r="I10" s="122">
        <f>+H12/$H$13</f>
        <v>0</v>
      </c>
    </row>
    <row r="11" spans="1:13" s="119" customFormat="1" ht="15.75" x14ac:dyDescent="0.2">
      <c r="A11" s="172" t="s">
        <v>18</v>
      </c>
      <c r="B11" s="202">
        <v>1325</v>
      </c>
      <c r="C11" s="203">
        <v>232</v>
      </c>
      <c r="D11" s="202">
        <f t="shared" si="0"/>
        <v>1557</v>
      </c>
      <c r="E11" s="204">
        <f t="shared" si="1"/>
        <v>51.11621799080762</v>
      </c>
      <c r="F11" s="142"/>
      <c r="G11" s="134" t="s">
        <v>22</v>
      </c>
      <c r="H11" s="135">
        <f>+D10</f>
        <v>634</v>
      </c>
      <c r="I11" s="122">
        <f>+H13/$H$13</f>
        <v>1</v>
      </c>
    </row>
    <row r="12" spans="1:13" s="119" customFormat="1" ht="15.75" x14ac:dyDescent="0.2">
      <c r="A12" s="105" t="s">
        <v>20</v>
      </c>
      <c r="B12" s="139">
        <v>12</v>
      </c>
      <c r="C12" s="140">
        <v>3</v>
      </c>
      <c r="D12" s="139">
        <f t="shared" si="0"/>
        <v>15</v>
      </c>
      <c r="E12" s="141">
        <f t="shared" si="1"/>
        <v>0.49244911359159549</v>
      </c>
      <c r="F12" s="143"/>
      <c r="G12" s="134" t="s">
        <v>126</v>
      </c>
      <c r="H12" s="135">
        <f>+D13</f>
        <v>0</v>
      </c>
      <c r="I12" s="122"/>
    </row>
    <row r="13" spans="1:13" s="119" customFormat="1" x14ac:dyDescent="0.2">
      <c r="A13" s="172" t="s">
        <v>192</v>
      </c>
      <c r="B13" s="202">
        <v>0</v>
      </c>
      <c r="C13" s="203">
        <v>0</v>
      </c>
      <c r="D13" s="202">
        <f t="shared" si="0"/>
        <v>0</v>
      </c>
      <c r="E13" s="204">
        <f t="shared" si="1"/>
        <v>0</v>
      </c>
      <c r="F13" s="143"/>
      <c r="G13" s="129"/>
      <c r="H13" s="129">
        <f>+K9+H7+H8</f>
        <v>3046</v>
      </c>
      <c r="I13" s="144"/>
    </row>
    <row r="14" spans="1:13" s="119" customFormat="1" ht="13.5" thickBot="1" x14ac:dyDescent="0.25">
      <c r="A14" s="124" t="s">
        <v>26</v>
      </c>
      <c r="B14" s="125">
        <v>15</v>
      </c>
      <c r="C14" s="145">
        <v>0</v>
      </c>
      <c r="D14" s="125">
        <f t="shared" si="0"/>
        <v>15</v>
      </c>
      <c r="E14" s="127">
        <f t="shared" si="1"/>
        <v>0.49244911359159549</v>
      </c>
      <c r="F14" s="142"/>
      <c r="G14" s="80"/>
      <c r="H14" s="80"/>
      <c r="I14" s="144"/>
    </row>
    <row r="15" spans="1:13" s="129" customFormat="1" ht="18" customHeight="1" thickBot="1" x14ac:dyDescent="0.25">
      <c r="A15" s="208" t="s">
        <v>0</v>
      </c>
      <c r="B15" s="239">
        <f>SUM(B8+B9+B14)</f>
        <v>2560</v>
      </c>
      <c r="C15" s="240">
        <f>SUM(C8+C9+C14)</f>
        <v>486</v>
      </c>
      <c r="D15" s="239">
        <f>SUM(D8+D9+D14)</f>
        <v>3046</v>
      </c>
      <c r="E15" s="241">
        <f t="shared" si="1"/>
        <v>100</v>
      </c>
      <c r="F15" s="128"/>
      <c r="G15" s="59"/>
      <c r="H15" s="59"/>
    </row>
    <row r="16" spans="1:13" s="80" customFormat="1" x14ac:dyDescent="0.2">
      <c r="A16" s="59"/>
      <c r="B16" s="146"/>
      <c r="C16" s="146"/>
      <c r="D16" s="146"/>
      <c r="E16" s="146"/>
      <c r="G16" s="59"/>
      <c r="H16" s="59"/>
    </row>
    <row r="17" spans="1:5" ht="36" customHeight="1" x14ac:dyDescent="0.2">
      <c r="B17" s="146"/>
      <c r="C17" s="146"/>
      <c r="D17" s="146"/>
      <c r="E17" s="146"/>
    </row>
    <row r="18" spans="1:5" x14ac:dyDescent="0.2">
      <c r="B18" s="146"/>
      <c r="C18" s="146"/>
      <c r="D18" s="146"/>
      <c r="E18" s="146"/>
    </row>
    <row r="19" spans="1:5" ht="18" customHeight="1" x14ac:dyDescent="0.2">
      <c r="B19" s="146"/>
      <c r="C19" s="146"/>
      <c r="D19" s="146"/>
      <c r="E19" s="146"/>
    </row>
    <row r="20" spans="1:5" ht="19.5" customHeight="1" x14ac:dyDescent="0.2">
      <c r="B20" s="146"/>
      <c r="C20" s="146"/>
      <c r="D20" s="146"/>
      <c r="E20" s="146"/>
    </row>
    <row r="21" spans="1:5" ht="19.5" customHeight="1" x14ac:dyDescent="0.2">
      <c r="B21" s="146"/>
      <c r="C21" s="146"/>
      <c r="D21" s="146"/>
      <c r="E21" s="146"/>
    </row>
    <row r="22" spans="1:5" ht="19.5" customHeight="1" x14ac:dyDescent="0.2">
      <c r="B22" s="146"/>
      <c r="C22" s="146"/>
      <c r="D22" s="146"/>
      <c r="E22" s="146"/>
    </row>
    <row r="23" spans="1:5" ht="19.5" customHeight="1" x14ac:dyDescent="0.2">
      <c r="B23" s="146"/>
      <c r="C23" s="146"/>
      <c r="D23" s="146"/>
      <c r="E23" s="146"/>
    </row>
    <row r="24" spans="1:5" ht="19.5" customHeight="1" x14ac:dyDescent="0.2">
      <c r="B24" s="146"/>
      <c r="C24" s="146"/>
      <c r="D24" s="146"/>
      <c r="E24" s="146"/>
    </row>
    <row r="25" spans="1:5" ht="19.5" customHeight="1" x14ac:dyDescent="0.2"/>
    <row r="26" spans="1:5" ht="20.100000000000001" customHeight="1" x14ac:dyDescent="0.2"/>
    <row r="27" spans="1:5" ht="20.100000000000001" customHeight="1" x14ac:dyDescent="0.2"/>
    <row r="28" spans="1:5" ht="20.100000000000001" customHeight="1" x14ac:dyDescent="0.2"/>
    <row r="29" spans="1:5" ht="20.100000000000001" customHeight="1" x14ac:dyDescent="0.2"/>
    <row r="30" spans="1:5" ht="19.5" customHeight="1" x14ac:dyDescent="0.2"/>
    <row r="31" spans="1:5" ht="14.25" customHeight="1" x14ac:dyDescent="0.2">
      <c r="A31" s="480" t="s">
        <v>32</v>
      </c>
      <c r="B31" s="480"/>
      <c r="C31" s="480"/>
      <c r="D31" s="480"/>
      <c r="E31" s="480"/>
    </row>
    <row r="32" spans="1:5" ht="13.5" customHeight="1" x14ac:dyDescent="0.2"/>
    <row r="33" spans="1:1" ht="20.100000000000001" customHeight="1" x14ac:dyDescent="0.2"/>
    <row r="34" spans="1:1" ht="20.100000000000001" customHeight="1" x14ac:dyDescent="0.2"/>
    <row r="35" spans="1:1" ht="20.100000000000001" customHeight="1" x14ac:dyDescent="0.2"/>
    <row r="36" spans="1:1" ht="20.100000000000001" customHeight="1" x14ac:dyDescent="0.2"/>
    <row r="37" spans="1:1" ht="20.100000000000001" customHeight="1" x14ac:dyDescent="0.2"/>
    <row r="38" spans="1:1" ht="20.100000000000001" customHeight="1" x14ac:dyDescent="0.2"/>
    <row r="39" spans="1:1" ht="20.100000000000001" customHeight="1" x14ac:dyDescent="0.2"/>
    <row r="40" spans="1:1" ht="20.100000000000001" customHeight="1" x14ac:dyDescent="0.2"/>
    <row r="41" spans="1:1" ht="20.100000000000001" customHeight="1" x14ac:dyDescent="0.2"/>
    <row r="42" spans="1:1" ht="20.100000000000001" customHeight="1" x14ac:dyDescent="0.2"/>
    <row r="43" spans="1:1" ht="20.100000000000001" customHeight="1" x14ac:dyDescent="0.2"/>
    <row r="44" spans="1:1" ht="20.100000000000001" customHeight="1" x14ac:dyDescent="0.2">
      <c r="A44" s="58"/>
    </row>
    <row r="45" spans="1:1" ht="20.100000000000001" customHeight="1" x14ac:dyDescent="0.2">
      <c r="A45" s="58"/>
    </row>
    <row r="46" spans="1:1" ht="20.100000000000001" customHeight="1" x14ac:dyDescent="0.2"/>
  </sheetData>
  <mergeCells count="8">
    <mergeCell ref="A31:E31"/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ignoredErrors>
    <ignoredError sqref="B9:C9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K100"/>
  <sheetViews>
    <sheetView showGridLines="0" view="pageBreakPreview" topLeftCell="A4" zoomScale="145" zoomScaleNormal="160" zoomScaleSheetLayoutView="145" workbookViewId="0">
      <selection activeCell="J14" sqref="J14"/>
    </sheetView>
  </sheetViews>
  <sheetFormatPr baseColWidth="10" defaultColWidth="11.42578125" defaultRowHeight="12.75" x14ac:dyDescent="0.2"/>
  <cols>
    <col min="1" max="1" width="17.5703125" style="59" customWidth="1"/>
    <col min="2" max="3" width="5.140625" style="59" customWidth="1"/>
    <col min="4" max="4" width="6.140625" style="59" bestFit="1" customWidth="1"/>
    <col min="5" max="5" width="5.85546875" style="59" customWidth="1"/>
    <col min="6" max="6" width="5.140625" style="59" customWidth="1"/>
    <col min="7" max="8" width="5.5703125" style="59" customWidth="1"/>
    <col min="9" max="9" width="5.5703125" style="59" bestFit="1" customWidth="1"/>
    <col min="10" max="10" width="5.5703125" style="59" customWidth="1"/>
    <col min="11" max="11" width="6.5703125" style="59" bestFit="1" customWidth="1"/>
    <col min="12" max="15" width="5.28515625" style="59" customWidth="1"/>
    <col min="16" max="16" width="6.140625" style="59" bestFit="1" customWidth="1"/>
    <col min="17" max="17" width="7.7109375" style="59" bestFit="1" customWidth="1"/>
    <col min="18" max="18" width="8.42578125" style="59" customWidth="1"/>
    <col min="19" max="19" width="12.28515625" style="59" bestFit="1" customWidth="1"/>
    <col min="20" max="21" width="11.7109375" style="59" bestFit="1" customWidth="1"/>
    <col min="22" max="16384" width="11.42578125" style="59"/>
  </cols>
  <sheetData>
    <row r="1" spans="1:37" ht="15" x14ac:dyDescent="0.2">
      <c r="A1" s="417" t="s">
        <v>240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S1" s="111"/>
    </row>
    <row r="2" spans="1:37" ht="15" x14ac:dyDescent="0.2">
      <c r="A2" s="81" t="s">
        <v>122</v>
      </c>
      <c r="B2" s="75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S2" s="111"/>
    </row>
    <row r="3" spans="1:37" ht="28.5" customHeight="1" thickBot="1" x14ac:dyDescent="0.25">
      <c r="A3" s="419" t="s">
        <v>233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S3" s="111"/>
    </row>
    <row r="4" spans="1:37" ht="13.5" customHeight="1" thickBot="1" x14ac:dyDescent="0.25">
      <c r="A4" s="426" t="s">
        <v>315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S4" s="112" t="s">
        <v>101</v>
      </c>
      <c r="T4" s="59">
        <v>774</v>
      </c>
      <c r="U4" s="83">
        <f t="shared" ref="U4:U10" si="0">+T4/$T$15*100</f>
        <v>25.536126690861099</v>
      </c>
    </row>
    <row r="5" spans="1:37" ht="11.25" customHeight="1" thickBot="1" x14ac:dyDescent="0.25">
      <c r="A5" s="489"/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S5" s="112" t="s">
        <v>99</v>
      </c>
      <c r="T5" s="59">
        <v>518</v>
      </c>
      <c r="U5" s="83">
        <f t="shared" si="0"/>
        <v>17.090069284064665</v>
      </c>
    </row>
    <row r="6" spans="1:37" ht="13.5" thickBot="1" x14ac:dyDescent="0.25">
      <c r="A6" s="441" t="s">
        <v>231</v>
      </c>
      <c r="B6" s="490" t="s">
        <v>77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41" t="s">
        <v>0</v>
      </c>
      <c r="S6" s="112" t="s">
        <v>95</v>
      </c>
      <c r="T6" s="59">
        <v>376</v>
      </c>
      <c r="U6" s="83">
        <f t="shared" si="0"/>
        <v>12.405146816232266</v>
      </c>
    </row>
    <row r="7" spans="1:37" ht="13.5" thickBot="1" x14ac:dyDescent="0.25">
      <c r="A7" s="442"/>
      <c r="B7" s="208" t="s">
        <v>202</v>
      </c>
      <c r="C7" s="208" t="s">
        <v>226</v>
      </c>
      <c r="D7" s="208" t="s">
        <v>102</v>
      </c>
      <c r="E7" s="208" t="s">
        <v>101</v>
      </c>
      <c r="F7" s="208" t="s">
        <v>114</v>
      </c>
      <c r="G7" s="208" t="s">
        <v>100</v>
      </c>
      <c r="H7" s="208" t="s">
        <v>96</v>
      </c>
      <c r="I7" s="208" t="s">
        <v>220</v>
      </c>
      <c r="J7" s="208" t="s">
        <v>95</v>
      </c>
      <c r="K7" s="208" t="s">
        <v>255</v>
      </c>
      <c r="L7" s="208" t="s">
        <v>99</v>
      </c>
      <c r="M7" s="208" t="s">
        <v>221</v>
      </c>
      <c r="N7" s="208" t="s">
        <v>254</v>
      </c>
      <c r="O7" s="208" t="s">
        <v>98</v>
      </c>
      <c r="P7" s="208" t="s">
        <v>97</v>
      </c>
      <c r="Q7" s="442"/>
      <c r="S7" s="112" t="s">
        <v>96</v>
      </c>
      <c r="T7" s="59">
        <v>317</v>
      </c>
      <c r="U7" s="83">
        <f t="shared" si="0"/>
        <v>10.45859452325965</v>
      </c>
    </row>
    <row r="8" spans="1:37" ht="9.75" customHeight="1" thickBot="1" x14ac:dyDescent="0.25">
      <c r="A8" s="95" t="s">
        <v>176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191">
        <f t="shared" ref="Q8:Q34" si="1">SUM(B8:P8)</f>
        <v>0</v>
      </c>
      <c r="S8" s="112" t="s">
        <v>100</v>
      </c>
      <c r="T8" s="59">
        <v>308</v>
      </c>
      <c r="U8" s="83">
        <f t="shared" si="0"/>
        <v>10.161662817551962</v>
      </c>
      <c r="W8" s="59">
        <f t="shared" ref="W8" si="2">+IF(B8=" ",0,B8)</f>
        <v>0</v>
      </c>
      <c r="X8" s="59">
        <f t="shared" ref="X8" si="3">+IF(C8=" ",0,C8)</f>
        <v>0</v>
      </c>
      <c r="Y8" s="59">
        <f t="shared" ref="Y8" si="4">+IF(D8=" ",0,D8)</f>
        <v>0</v>
      </c>
      <c r="Z8" s="59">
        <f t="shared" ref="Z8" si="5">+IF(E8=" ",0,E8)</f>
        <v>0</v>
      </c>
      <c r="AA8" s="59">
        <f t="shared" ref="AA8" si="6">+IF(F8=" ",0,F8)</f>
        <v>0</v>
      </c>
      <c r="AB8" s="59">
        <f t="shared" ref="AB8" si="7">+IF(G8=" ",0,G8)</f>
        <v>0</v>
      </c>
      <c r="AC8" s="59">
        <f t="shared" ref="AC8" si="8">+IF(H8=" ",0,H8)</f>
        <v>0</v>
      </c>
      <c r="AD8" s="59">
        <f t="shared" ref="AD8" si="9">+IF(I8=" ",0,I8)</f>
        <v>0</v>
      </c>
      <c r="AE8" s="59">
        <f t="shared" ref="AE8" si="10">+IF(J8=" ",0,J8)</f>
        <v>0</v>
      </c>
      <c r="AF8" s="59">
        <f t="shared" ref="AF8" si="11">+IF(K8=" ",0,K8)</f>
        <v>0</v>
      </c>
      <c r="AG8" s="59">
        <f t="shared" ref="AG8" si="12">+IF(L8=" ",0,L8)</f>
        <v>0</v>
      </c>
      <c r="AH8" s="59">
        <f t="shared" ref="AH8" si="13">+IF(M8=" ",0,M8)</f>
        <v>0</v>
      </c>
      <c r="AI8" s="59">
        <f t="shared" ref="AI8" si="14">+IF(N8=" ",0,N8)</f>
        <v>0</v>
      </c>
      <c r="AJ8" s="59">
        <f t="shared" ref="AJ8" si="15">+IF(O8=" ",0,O8)</f>
        <v>0</v>
      </c>
      <c r="AK8" s="59">
        <f t="shared" ref="AK8" si="16">+IF(P8=" ",0,P8)</f>
        <v>0</v>
      </c>
    </row>
    <row r="9" spans="1:37" ht="9.75" customHeight="1" thickBot="1" x14ac:dyDescent="0.25">
      <c r="A9" s="73" t="s">
        <v>57</v>
      </c>
      <c r="B9" s="96">
        <v>0</v>
      </c>
      <c r="C9" s="96">
        <v>0</v>
      </c>
      <c r="D9" s="96">
        <v>20</v>
      </c>
      <c r="E9" s="96">
        <v>2</v>
      </c>
      <c r="F9" s="96">
        <v>0</v>
      </c>
      <c r="G9" s="96">
        <v>6</v>
      </c>
      <c r="H9" s="96">
        <v>2</v>
      </c>
      <c r="I9" s="96">
        <v>0</v>
      </c>
      <c r="J9" s="96">
        <v>8</v>
      </c>
      <c r="K9" s="96">
        <v>0</v>
      </c>
      <c r="L9" s="96">
        <v>3</v>
      </c>
      <c r="M9" s="96">
        <v>1</v>
      </c>
      <c r="N9" s="96">
        <v>0</v>
      </c>
      <c r="O9" s="96">
        <v>0</v>
      </c>
      <c r="P9" s="96">
        <v>2</v>
      </c>
      <c r="Q9" s="192">
        <f t="shared" si="1"/>
        <v>44</v>
      </c>
      <c r="S9" s="112" t="s">
        <v>97</v>
      </c>
      <c r="T9" s="59">
        <v>184</v>
      </c>
      <c r="U9" s="83">
        <f t="shared" si="0"/>
        <v>6.0706037611349393</v>
      </c>
      <c r="W9" s="59">
        <f t="shared" ref="W9:W33" si="17">+IF(B9=" ",0,B9)</f>
        <v>0</v>
      </c>
      <c r="X9" s="59">
        <f t="shared" ref="X9:X33" si="18">+IF(C9=" ",0,C9)</f>
        <v>0</v>
      </c>
      <c r="Y9" s="59">
        <f t="shared" ref="Y9:Y33" si="19">+IF(D9=" ",0,D9)</f>
        <v>20</v>
      </c>
      <c r="Z9" s="59">
        <f t="shared" ref="Z9:Z33" si="20">+IF(E9=" ",0,E9)</f>
        <v>2</v>
      </c>
      <c r="AA9" s="59">
        <f t="shared" ref="AA9:AA33" si="21">+IF(F9=" ",0,F9)</f>
        <v>0</v>
      </c>
      <c r="AB9" s="59">
        <f t="shared" ref="AB9:AB33" si="22">+IF(G9=" ",0,G9)</f>
        <v>6</v>
      </c>
      <c r="AC9" s="59">
        <f t="shared" ref="AC9:AC33" si="23">+IF(H9=" ",0,H9)</f>
        <v>2</v>
      </c>
      <c r="AD9" s="59">
        <f t="shared" ref="AD9:AD33" si="24">+IF(I9=" ",0,I9)</f>
        <v>0</v>
      </c>
      <c r="AE9" s="59">
        <f t="shared" ref="AE9:AE33" si="25">+IF(J9=" ",0,J9)</f>
        <v>8</v>
      </c>
      <c r="AF9" s="59">
        <f t="shared" ref="AF9:AF33" si="26">+IF(K9=" ",0,K9)</f>
        <v>0</v>
      </c>
      <c r="AG9" s="59">
        <f t="shared" ref="AG9:AG33" si="27">+IF(L9=" ",0,L9)</f>
        <v>3</v>
      </c>
      <c r="AH9" s="59">
        <f t="shared" ref="AH9:AH33" si="28">+IF(M9=" ",0,M9)</f>
        <v>1</v>
      </c>
      <c r="AI9" s="59">
        <f t="shared" ref="AI9:AI33" si="29">+IF(N9=" ",0,N9)</f>
        <v>0</v>
      </c>
      <c r="AJ9" s="59">
        <f t="shared" ref="AJ9:AJ33" si="30">+IF(O9=" ",0,O9)</f>
        <v>0</v>
      </c>
      <c r="AK9" s="59">
        <f t="shared" ref="AK9:AK33" si="31">+IF(P9=" ",0,P9)</f>
        <v>2</v>
      </c>
    </row>
    <row r="10" spans="1:37" ht="9.75" customHeight="1" thickBot="1" x14ac:dyDescent="0.25">
      <c r="A10" s="72" t="s">
        <v>177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1</v>
      </c>
      <c r="K10" s="60">
        <v>0</v>
      </c>
      <c r="L10" s="60">
        <v>1</v>
      </c>
      <c r="M10" s="60">
        <v>0</v>
      </c>
      <c r="N10" s="60">
        <v>0</v>
      </c>
      <c r="O10" s="60">
        <v>0</v>
      </c>
      <c r="P10" s="60">
        <v>0</v>
      </c>
      <c r="Q10" s="193">
        <f t="shared" si="1"/>
        <v>2</v>
      </c>
      <c r="S10" s="112" t="s">
        <v>102</v>
      </c>
      <c r="T10" s="59">
        <v>170</v>
      </c>
      <c r="U10" s="83">
        <f t="shared" si="0"/>
        <v>5.6087099967007585</v>
      </c>
      <c r="W10" s="59">
        <f t="shared" si="17"/>
        <v>0</v>
      </c>
      <c r="X10" s="59">
        <f t="shared" si="18"/>
        <v>0</v>
      </c>
      <c r="Y10" s="59">
        <f t="shared" si="19"/>
        <v>0</v>
      </c>
      <c r="Z10" s="59">
        <f t="shared" si="20"/>
        <v>0</v>
      </c>
      <c r="AA10" s="59">
        <f t="shared" si="21"/>
        <v>0</v>
      </c>
      <c r="AB10" s="59">
        <f t="shared" si="22"/>
        <v>0</v>
      </c>
      <c r="AC10" s="59">
        <f t="shared" si="23"/>
        <v>0</v>
      </c>
      <c r="AD10" s="59">
        <f t="shared" si="24"/>
        <v>0</v>
      </c>
      <c r="AE10" s="59">
        <f t="shared" si="25"/>
        <v>1</v>
      </c>
      <c r="AF10" s="59">
        <f t="shared" si="26"/>
        <v>0</v>
      </c>
      <c r="AG10" s="59">
        <f t="shared" si="27"/>
        <v>1</v>
      </c>
      <c r="AH10" s="59">
        <f t="shared" si="28"/>
        <v>0</v>
      </c>
      <c r="AI10" s="59">
        <f t="shared" si="29"/>
        <v>0</v>
      </c>
      <c r="AJ10" s="59">
        <f t="shared" si="30"/>
        <v>0</v>
      </c>
      <c r="AK10" s="59">
        <f t="shared" si="31"/>
        <v>0</v>
      </c>
    </row>
    <row r="11" spans="1:37" ht="9.75" customHeight="1" thickBot="1" x14ac:dyDescent="0.25">
      <c r="A11" s="73" t="s">
        <v>52</v>
      </c>
      <c r="B11" s="96">
        <v>1</v>
      </c>
      <c r="C11" s="96">
        <v>0</v>
      </c>
      <c r="D11" s="96">
        <v>5</v>
      </c>
      <c r="E11" s="96">
        <v>16</v>
      </c>
      <c r="F11" s="96">
        <v>3</v>
      </c>
      <c r="G11" s="96">
        <v>24</v>
      </c>
      <c r="H11" s="96">
        <v>4</v>
      </c>
      <c r="I11" s="96">
        <v>1</v>
      </c>
      <c r="J11" s="96">
        <v>20</v>
      </c>
      <c r="K11" s="96">
        <v>0</v>
      </c>
      <c r="L11" s="96">
        <v>20</v>
      </c>
      <c r="M11" s="96">
        <v>23</v>
      </c>
      <c r="N11" s="96">
        <v>0</v>
      </c>
      <c r="O11" s="96">
        <v>2</v>
      </c>
      <c r="P11" s="96">
        <v>4</v>
      </c>
      <c r="Q11" s="192">
        <f t="shared" si="1"/>
        <v>123</v>
      </c>
      <c r="S11" s="112" t="s">
        <v>220</v>
      </c>
      <c r="T11" s="59">
        <v>115</v>
      </c>
      <c r="U11" s="83">
        <f>+T12/$T$15*100</f>
        <v>3.6621577037281425</v>
      </c>
      <c r="W11" s="59">
        <f t="shared" si="17"/>
        <v>1</v>
      </c>
      <c r="X11" s="59">
        <f t="shared" si="18"/>
        <v>0</v>
      </c>
      <c r="Y11" s="59">
        <f t="shared" si="19"/>
        <v>5</v>
      </c>
      <c r="Z11" s="59">
        <f t="shared" si="20"/>
        <v>16</v>
      </c>
      <c r="AA11" s="59">
        <f t="shared" si="21"/>
        <v>3</v>
      </c>
      <c r="AB11" s="59">
        <f t="shared" si="22"/>
        <v>24</v>
      </c>
      <c r="AC11" s="59">
        <f t="shared" si="23"/>
        <v>4</v>
      </c>
      <c r="AD11" s="59">
        <f t="shared" si="24"/>
        <v>1</v>
      </c>
      <c r="AE11" s="59">
        <f t="shared" si="25"/>
        <v>20</v>
      </c>
      <c r="AF11" s="59">
        <f t="shared" si="26"/>
        <v>0</v>
      </c>
      <c r="AG11" s="59">
        <f t="shared" si="27"/>
        <v>20</v>
      </c>
      <c r="AH11" s="59">
        <f t="shared" si="28"/>
        <v>23</v>
      </c>
      <c r="AI11" s="59">
        <f t="shared" si="29"/>
        <v>0</v>
      </c>
      <c r="AJ11" s="59">
        <f t="shared" si="30"/>
        <v>2</v>
      </c>
      <c r="AK11" s="59">
        <f t="shared" si="31"/>
        <v>4</v>
      </c>
    </row>
    <row r="12" spans="1:37" ht="9.75" customHeight="1" thickBot="1" x14ac:dyDescent="0.25">
      <c r="A12" s="72" t="s">
        <v>167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2</v>
      </c>
      <c r="M12" s="60">
        <v>0</v>
      </c>
      <c r="N12" s="60">
        <v>0</v>
      </c>
      <c r="O12" s="60">
        <v>0</v>
      </c>
      <c r="P12" s="60">
        <v>0</v>
      </c>
      <c r="Q12" s="193">
        <f t="shared" si="1"/>
        <v>2</v>
      </c>
      <c r="S12" s="112" t="s">
        <v>98</v>
      </c>
      <c r="T12" s="59">
        <v>111</v>
      </c>
      <c r="U12" s="83">
        <f t="shared" ref="U12:U14" si="32">+T13/$T$15*100</f>
        <v>2.3754536456614979</v>
      </c>
      <c r="W12" s="59">
        <f t="shared" si="17"/>
        <v>0</v>
      </c>
      <c r="X12" s="59">
        <f t="shared" si="18"/>
        <v>0</v>
      </c>
      <c r="Y12" s="59">
        <f t="shared" si="19"/>
        <v>0</v>
      </c>
      <c r="Z12" s="59">
        <f t="shared" si="20"/>
        <v>0</v>
      </c>
      <c r="AA12" s="59">
        <f t="shared" si="21"/>
        <v>0</v>
      </c>
      <c r="AB12" s="59">
        <f t="shared" si="22"/>
        <v>0</v>
      </c>
      <c r="AC12" s="59">
        <f t="shared" si="23"/>
        <v>0</v>
      </c>
      <c r="AD12" s="59">
        <f t="shared" si="24"/>
        <v>0</v>
      </c>
      <c r="AE12" s="59">
        <f t="shared" si="25"/>
        <v>0</v>
      </c>
      <c r="AF12" s="59">
        <f t="shared" si="26"/>
        <v>0</v>
      </c>
      <c r="AG12" s="59">
        <f t="shared" si="27"/>
        <v>2</v>
      </c>
      <c r="AH12" s="59">
        <f t="shared" si="28"/>
        <v>0</v>
      </c>
      <c r="AI12" s="59">
        <f t="shared" si="29"/>
        <v>0</v>
      </c>
      <c r="AJ12" s="59">
        <f t="shared" si="30"/>
        <v>0</v>
      </c>
      <c r="AK12" s="59">
        <f t="shared" si="31"/>
        <v>0</v>
      </c>
    </row>
    <row r="13" spans="1:37" ht="9.75" customHeight="1" thickBot="1" x14ac:dyDescent="0.25">
      <c r="A13" s="73" t="s">
        <v>178</v>
      </c>
      <c r="B13" s="96">
        <v>0</v>
      </c>
      <c r="C13" s="96">
        <v>0</v>
      </c>
      <c r="D13" s="96">
        <v>0</v>
      </c>
      <c r="E13" s="96">
        <v>2</v>
      </c>
      <c r="F13" s="96">
        <v>0</v>
      </c>
      <c r="G13" s="96">
        <v>2</v>
      </c>
      <c r="H13" s="96">
        <v>2</v>
      </c>
      <c r="I13" s="96">
        <v>0</v>
      </c>
      <c r="J13" s="96">
        <v>3</v>
      </c>
      <c r="K13" s="96">
        <v>0</v>
      </c>
      <c r="L13" s="96">
        <v>1</v>
      </c>
      <c r="M13" s="96">
        <v>0</v>
      </c>
      <c r="N13" s="96">
        <v>0</v>
      </c>
      <c r="O13" s="96">
        <v>0</v>
      </c>
      <c r="P13" s="96">
        <v>0</v>
      </c>
      <c r="Q13" s="192">
        <f t="shared" si="1"/>
        <v>10</v>
      </c>
      <c r="S13" s="112" t="s">
        <v>221</v>
      </c>
      <c r="T13" s="59">
        <v>72</v>
      </c>
      <c r="U13" s="83">
        <f t="shared" si="32"/>
        <v>2.8373474100956781</v>
      </c>
      <c r="W13" s="59">
        <f t="shared" si="17"/>
        <v>0</v>
      </c>
      <c r="X13" s="59">
        <f t="shared" si="18"/>
        <v>0</v>
      </c>
      <c r="Y13" s="59">
        <f t="shared" si="19"/>
        <v>0</v>
      </c>
      <c r="Z13" s="59">
        <f t="shared" si="20"/>
        <v>2</v>
      </c>
      <c r="AA13" s="59">
        <f t="shared" si="21"/>
        <v>0</v>
      </c>
      <c r="AB13" s="59">
        <f t="shared" si="22"/>
        <v>2</v>
      </c>
      <c r="AC13" s="59">
        <f t="shared" si="23"/>
        <v>2</v>
      </c>
      <c r="AD13" s="59">
        <f t="shared" si="24"/>
        <v>0</v>
      </c>
      <c r="AE13" s="59">
        <f t="shared" si="25"/>
        <v>3</v>
      </c>
      <c r="AF13" s="59">
        <f t="shared" si="26"/>
        <v>0</v>
      </c>
      <c r="AG13" s="59">
        <f t="shared" si="27"/>
        <v>1</v>
      </c>
      <c r="AH13" s="59">
        <f t="shared" si="28"/>
        <v>0</v>
      </c>
      <c r="AI13" s="59">
        <f t="shared" si="29"/>
        <v>0</v>
      </c>
      <c r="AJ13" s="59">
        <f t="shared" si="30"/>
        <v>0</v>
      </c>
      <c r="AK13" s="59">
        <f t="shared" si="31"/>
        <v>0</v>
      </c>
    </row>
    <row r="14" spans="1:37" ht="9.75" customHeight="1" thickBot="1" x14ac:dyDescent="0.25">
      <c r="A14" s="72" t="s">
        <v>58</v>
      </c>
      <c r="B14" s="60">
        <v>0</v>
      </c>
      <c r="C14" s="60">
        <v>2</v>
      </c>
      <c r="D14" s="60">
        <v>1</v>
      </c>
      <c r="E14" s="60">
        <v>110</v>
      </c>
      <c r="F14" s="60">
        <v>1</v>
      </c>
      <c r="G14" s="60">
        <v>14</v>
      </c>
      <c r="H14" s="60">
        <v>29</v>
      </c>
      <c r="I14" s="60">
        <v>6</v>
      </c>
      <c r="J14" s="60">
        <v>62</v>
      </c>
      <c r="K14" s="60">
        <v>0</v>
      </c>
      <c r="L14" s="60">
        <v>50</v>
      </c>
      <c r="M14" s="60">
        <v>1</v>
      </c>
      <c r="N14" s="60">
        <v>0</v>
      </c>
      <c r="O14" s="60">
        <v>1</v>
      </c>
      <c r="P14" s="60">
        <v>43</v>
      </c>
      <c r="Q14" s="193">
        <f t="shared" si="1"/>
        <v>320</v>
      </c>
      <c r="S14" s="112" t="s">
        <v>31</v>
      </c>
      <c r="T14" s="59">
        <v>86</v>
      </c>
      <c r="U14" s="83">
        <f t="shared" si="32"/>
        <v>100</v>
      </c>
      <c r="W14" s="59">
        <f t="shared" si="17"/>
        <v>0</v>
      </c>
      <c r="X14" s="59">
        <f t="shared" si="18"/>
        <v>2</v>
      </c>
      <c r="Y14" s="59">
        <f t="shared" si="19"/>
        <v>1</v>
      </c>
      <c r="Z14" s="59">
        <f t="shared" si="20"/>
        <v>110</v>
      </c>
      <c r="AA14" s="59">
        <f t="shared" si="21"/>
        <v>1</v>
      </c>
      <c r="AB14" s="59">
        <f t="shared" si="22"/>
        <v>14</v>
      </c>
      <c r="AC14" s="59">
        <f t="shared" si="23"/>
        <v>29</v>
      </c>
      <c r="AD14" s="59">
        <f t="shared" si="24"/>
        <v>6</v>
      </c>
      <c r="AE14" s="59">
        <f t="shared" si="25"/>
        <v>62</v>
      </c>
      <c r="AF14" s="59">
        <f t="shared" si="26"/>
        <v>0</v>
      </c>
      <c r="AG14" s="59">
        <f t="shared" si="27"/>
        <v>50</v>
      </c>
      <c r="AH14" s="59">
        <f t="shared" si="28"/>
        <v>1</v>
      </c>
      <c r="AI14" s="59">
        <f t="shared" si="29"/>
        <v>0</v>
      </c>
      <c r="AJ14" s="59">
        <f t="shared" si="30"/>
        <v>1</v>
      </c>
      <c r="AK14" s="59">
        <f t="shared" si="31"/>
        <v>43</v>
      </c>
    </row>
    <row r="15" spans="1:37" ht="9.75" customHeight="1" thickBot="1" x14ac:dyDescent="0.25">
      <c r="A15" s="73" t="s">
        <v>56</v>
      </c>
      <c r="B15" s="96">
        <v>0</v>
      </c>
      <c r="C15" s="96">
        <v>0</v>
      </c>
      <c r="D15" s="96">
        <v>6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1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192">
        <f t="shared" si="1"/>
        <v>7</v>
      </c>
      <c r="S15" s="112"/>
      <c r="T15" s="59">
        <f>SUM(T4:T14)</f>
        <v>3031</v>
      </c>
      <c r="W15" s="59">
        <f t="shared" si="17"/>
        <v>0</v>
      </c>
      <c r="X15" s="59">
        <f t="shared" si="18"/>
        <v>0</v>
      </c>
      <c r="Y15" s="59">
        <f t="shared" si="19"/>
        <v>6</v>
      </c>
      <c r="Z15" s="59">
        <f t="shared" si="20"/>
        <v>0</v>
      </c>
      <c r="AA15" s="59">
        <f t="shared" si="21"/>
        <v>0</v>
      </c>
      <c r="AB15" s="59">
        <f t="shared" si="22"/>
        <v>0</v>
      </c>
      <c r="AC15" s="59">
        <f t="shared" si="23"/>
        <v>0</v>
      </c>
      <c r="AD15" s="59">
        <f t="shared" si="24"/>
        <v>0</v>
      </c>
      <c r="AE15" s="59">
        <f t="shared" si="25"/>
        <v>1</v>
      </c>
      <c r="AF15" s="59">
        <f t="shared" si="26"/>
        <v>0</v>
      </c>
      <c r="AG15" s="59">
        <f t="shared" si="27"/>
        <v>0</v>
      </c>
      <c r="AH15" s="59">
        <f t="shared" si="28"/>
        <v>0</v>
      </c>
      <c r="AI15" s="59">
        <f t="shared" si="29"/>
        <v>0</v>
      </c>
      <c r="AJ15" s="59">
        <f t="shared" si="30"/>
        <v>0</v>
      </c>
      <c r="AK15" s="59">
        <f t="shared" si="31"/>
        <v>0</v>
      </c>
    </row>
    <row r="16" spans="1:37" ht="9.75" customHeight="1" x14ac:dyDescent="0.2">
      <c r="A16" s="72" t="s">
        <v>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3</v>
      </c>
      <c r="P16" s="60">
        <v>0</v>
      </c>
      <c r="Q16" s="193">
        <f t="shared" si="1"/>
        <v>3</v>
      </c>
      <c r="W16" s="59">
        <f t="shared" si="17"/>
        <v>0</v>
      </c>
      <c r="X16" s="59">
        <f t="shared" si="18"/>
        <v>0</v>
      </c>
      <c r="Y16" s="59">
        <f t="shared" si="19"/>
        <v>0</v>
      </c>
      <c r="Z16" s="59">
        <f t="shared" si="20"/>
        <v>0</v>
      </c>
      <c r="AA16" s="59">
        <f t="shared" si="21"/>
        <v>0</v>
      </c>
      <c r="AB16" s="59">
        <f t="shared" si="22"/>
        <v>0</v>
      </c>
      <c r="AC16" s="59">
        <f t="shared" si="23"/>
        <v>0</v>
      </c>
      <c r="AD16" s="59">
        <f t="shared" si="24"/>
        <v>0</v>
      </c>
      <c r="AE16" s="59">
        <f t="shared" si="25"/>
        <v>0</v>
      </c>
      <c r="AF16" s="59">
        <f t="shared" si="26"/>
        <v>0</v>
      </c>
      <c r="AG16" s="59">
        <f t="shared" si="27"/>
        <v>0</v>
      </c>
      <c r="AH16" s="59">
        <f t="shared" si="28"/>
        <v>0</v>
      </c>
      <c r="AI16" s="59">
        <f t="shared" si="29"/>
        <v>0</v>
      </c>
      <c r="AJ16" s="59">
        <f t="shared" si="30"/>
        <v>3</v>
      </c>
      <c r="AK16" s="59">
        <f t="shared" si="31"/>
        <v>0</v>
      </c>
    </row>
    <row r="17" spans="1:37" ht="9.75" customHeight="1" thickBot="1" x14ac:dyDescent="0.25">
      <c r="A17" s="73" t="s">
        <v>174</v>
      </c>
      <c r="B17" s="96">
        <v>0</v>
      </c>
      <c r="C17" s="96">
        <v>0</v>
      </c>
      <c r="D17" s="96">
        <v>0</v>
      </c>
      <c r="E17" s="96">
        <v>2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192">
        <f t="shared" si="1"/>
        <v>2</v>
      </c>
      <c r="W17" s="59">
        <f t="shared" si="17"/>
        <v>0</v>
      </c>
      <c r="X17" s="59">
        <f t="shared" si="18"/>
        <v>0</v>
      </c>
      <c r="Y17" s="59">
        <f t="shared" si="19"/>
        <v>0</v>
      </c>
      <c r="Z17" s="59">
        <f t="shared" si="20"/>
        <v>2</v>
      </c>
      <c r="AA17" s="59">
        <f t="shared" si="21"/>
        <v>0</v>
      </c>
      <c r="AB17" s="59">
        <f t="shared" si="22"/>
        <v>0</v>
      </c>
      <c r="AC17" s="59">
        <f t="shared" si="23"/>
        <v>0</v>
      </c>
      <c r="AD17" s="59">
        <f t="shared" si="24"/>
        <v>0</v>
      </c>
      <c r="AE17" s="59">
        <f t="shared" si="25"/>
        <v>0</v>
      </c>
      <c r="AF17" s="59">
        <f t="shared" si="26"/>
        <v>0</v>
      </c>
      <c r="AG17" s="59">
        <f t="shared" si="27"/>
        <v>0</v>
      </c>
      <c r="AH17" s="59">
        <f t="shared" si="28"/>
        <v>0</v>
      </c>
      <c r="AI17" s="59">
        <f t="shared" si="29"/>
        <v>0</v>
      </c>
      <c r="AJ17" s="59">
        <f t="shared" si="30"/>
        <v>0</v>
      </c>
      <c r="AK17" s="59">
        <f t="shared" si="31"/>
        <v>0</v>
      </c>
    </row>
    <row r="18" spans="1:37" ht="9.75" customHeight="1" thickBot="1" x14ac:dyDescent="0.25">
      <c r="A18" s="72" t="s">
        <v>54</v>
      </c>
      <c r="B18" s="60">
        <v>0</v>
      </c>
      <c r="C18" s="60">
        <v>0</v>
      </c>
      <c r="D18" s="60">
        <v>4</v>
      </c>
      <c r="E18" s="60">
        <v>1</v>
      </c>
      <c r="F18" s="60">
        <v>0</v>
      </c>
      <c r="G18" s="60">
        <v>0</v>
      </c>
      <c r="H18" s="60">
        <v>1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193">
        <f t="shared" si="1"/>
        <v>6</v>
      </c>
      <c r="S18" s="208" t="s">
        <v>101</v>
      </c>
      <c r="T18" s="59">
        <v>774</v>
      </c>
      <c r="W18" s="59">
        <f t="shared" si="17"/>
        <v>0</v>
      </c>
      <c r="X18" s="59">
        <f t="shared" si="18"/>
        <v>0</v>
      </c>
      <c r="Y18" s="59">
        <f t="shared" si="19"/>
        <v>4</v>
      </c>
      <c r="Z18" s="59">
        <f t="shared" si="20"/>
        <v>1</v>
      </c>
      <c r="AA18" s="59">
        <f t="shared" si="21"/>
        <v>0</v>
      </c>
      <c r="AB18" s="59">
        <f t="shared" si="22"/>
        <v>0</v>
      </c>
      <c r="AC18" s="59">
        <f t="shared" si="23"/>
        <v>1</v>
      </c>
      <c r="AD18" s="59">
        <f t="shared" si="24"/>
        <v>0</v>
      </c>
      <c r="AE18" s="59">
        <f t="shared" si="25"/>
        <v>0</v>
      </c>
      <c r="AF18" s="59">
        <f t="shared" si="26"/>
        <v>0</v>
      </c>
      <c r="AG18" s="59">
        <f t="shared" si="27"/>
        <v>0</v>
      </c>
      <c r="AH18" s="59">
        <f t="shared" si="28"/>
        <v>0</v>
      </c>
      <c r="AI18" s="59">
        <f t="shared" si="29"/>
        <v>0</v>
      </c>
      <c r="AJ18" s="59">
        <f t="shared" si="30"/>
        <v>0</v>
      </c>
      <c r="AK18" s="59">
        <f t="shared" si="31"/>
        <v>0</v>
      </c>
    </row>
    <row r="19" spans="1:37" ht="9.75" customHeight="1" thickBot="1" x14ac:dyDescent="0.25">
      <c r="A19" s="73" t="s">
        <v>180</v>
      </c>
      <c r="B19" s="96">
        <v>0</v>
      </c>
      <c r="C19" s="96">
        <v>0</v>
      </c>
      <c r="D19" s="96">
        <v>1</v>
      </c>
      <c r="E19" s="96">
        <v>0</v>
      </c>
      <c r="F19" s="96">
        <v>1</v>
      </c>
      <c r="G19" s="96">
        <v>0</v>
      </c>
      <c r="H19" s="96">
        <v>2</v>
      </c>
      <c r="I19" s="96">
        <v>0</v>
      </c>
      <c r="J19" s="96">
        <v>1</v>
      </c>
      <c r="K19" s="96">
        <v>0</v>
      </c>
      <c r="L19" s="96">
        <v>2</v>
      </c>
      <c r="M19" s="96">
        <v>0</v>
      </c>
      <c r="N19" s="96">
        <v>0</v>
      </c>
      <c r="O19" s="96">
        <v>0</v>
      </c>
      <c r="P19" s="96">
        <v>2</v>
      </c>
      <c r="Q19" s="192">
        <f t="shared" si="1"/>
        <v>9</v>
      </c>
      <c r="S19" s="208" t="s">
        <v>99</v>
      </c>
      <c r="T19" s="59">
        <v>518</v>
      </c>
      <c r="W19" s="59">
        <f t="shared" si="17"/>
        <v>0</v>
      </c>
      <c r="X19" s="59">
        <f t="shared" si="18"/>
        <v>0</v>
      </c>
      <c r="Y19" s="59">
        <f t="shared" si="19"/>
        <v>1</v>
      </c>
      <c r="Z19" s="59">
        <f t="shared" si="20"/>
        <v>0</v>
      </c>
      <c r="AA19" s="59">
        <f t="shared" si="21"/>
        <v>1</v>
      </c>
      <c r="AB19" s="59">
        <f t="shared" si="22"/>
        <v>0</v>
      </c>
      <c r="AC19" s="59">
        <f t="shared" si="23"/>
        <v>2</v>
      </c>
      <c r="AD19" s="59">
        <f t="shared" si="24"/>
        <v>0</v>
      </c>
      <c r="AE19" s="59">
        <f t="shared" si="25"/>
        <v>1</v>
      </c>
      <c r="AF19" s="59">
        <f t="shared" si="26"/>
        <v>0</v>
      </c>
      <c r="AG19" s="59">
        <f t="shared" si="27"/>
        <v>2</v>
      </c>
      <c r="AH19" s="59">
        <f t="shared" si="28"/>
        <v>0</v>
      </c>
      <c r="AI19" s="59">
        <f t="shared" si="29"/>
        <v>0</v>
      </c>
      <c r="AJ19" s="59">
        <f t="shared" si="30"/>
        <v>0</v>
      </c>
      <c r="AK19" s="59">
        <f t="shared" si="31"/>
        <v>2</v>
      </c>
    </row>
    <row r="20" spans="1:37" ht="9.75" customHeight="1" thickBot="1" x14ac:dyDescent="0.25">
      <c r="A20" s="72" t="s">
        <v>63</v>
      </c>
      <c r="B20" s="60">
        <v>0</v>
      </c>
      <c r="C20" s="60">
        <v>0</v>
      </c>
      <c r="D20" s="60">
        <v>4</v>
      </c>
      <c r="E20" s="60">
        <v>2</v>
      </c>
      <c r="F20" s="60">
        <v>1</v>
      </c>
      <c r="G20" s="60">
        <v>0</v>
      </c>
      <c r="H20" s="60">
        <v>1</v>
      </c>
      <c r="I20" s="60">
        <v>0</v>
      </c>
      <c r="J20" s="60">
        <v>4</v>
      </c>
      <c r="K20" s="60">
        <v>0</v>
      </c>
      <c r="L20" s="60">
        <v>1</v>
      </c>
      <c r="M20" s="60">
        <v>0</v>
      </c>
      <c r="N20" s="60">
        <v>0</v>
      </c>
      <c r="O20" s="60">
        <v>0</v>
      </c>
      <c r="P20" s="60">
        <v>1</v>
      </c>
      <c r="Q20" s="193">
        <f t="shared" si="1"/>
        <v>14</v>
      </c>
      <c r="S20" s="208" t="s">
        <v>95</v>
      </c>
      <c r="T20" s="59">
        <v>376</v>
      </c>
      <c r="W20" s="59">
        <f t="shared" si="17"/>
        <v>0</v>
      </c>
      <c r="X20" s="59">
        <f t="shared" si="18"/>
        <v>0</v>
      </c>
      <c r="Y20" s="59">
        <f t="shared" si="19"/>
        <v>4</v>
      </c>
      <c r="Z20" s="59">
        <f t="shared" si="20"/>
        <v>2</v>
      </c>
      <c r="AA20" s="59">
        <f t="shared" si="21"/>
        <v>1</v>
      </c>
      <c r="AB20" s="59">
        <f t="shared" si="22"/>
        <v>0</v>
      </c>
      <c r="AC20" s="59">
        <f t="shared" si="23"/>
        <v>1</v>
      </c>
      <c r="AD20" s="59">
        <f t="shared" si="24"/>
        <v>0</v>
      </c>
      <c r="AE20" s="59">
        <f t="shared" si="25"/>
        <v>4</v>
      </c>
      <c r="AF20" s="59">
        <f t="shared" si="26"/>
        <v>0</v>
      </c>
      <c r="AG20" s="59">
        <f t="shared" si="27"/>
        <v>1</v>
      </c>
      <c r="AH20" s="59">
        <f t="shared" si="28"/>
        <v>0</v>
      </c>
      <c r="AI20" s="59">
        <f t="shared" si="29"/>
        <v>0</v>
      </c>
      <c r="AJ20" s="59">
        <f t="shared" si="30"/>
        <v>0</v>
      </c>
      <c r="AK20" s="59">
        <f t="shared" si="31"/>
        <v>1</v>
      </c>
    </row>
    <row r="21" spans="1:37" ht="9.75" customHeight="1" thickBot="1" x14ac:dyDescent="0.25">
      <c r="A21" s="73" t="s">
        <v>62</v>
      </c>
      <c r="B21" s="96">
        <v>0</v>
      </c>
      <c r="C21" s="96">
        <v>0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4</v>
      </c>
      <c r="M21" s="96">
        <v>0</v>
      </c>
      <c r="N21" s="96">
        <v>0</v>
      </c>
      <c r="O21" s="96">
        <v>0</v>
      </c>
      <c r="P21" s="96">
        <v>0</v>
      </c>
      <c r="Q21" s="192">
        <f t="shared" si="1"/>
        <v>4</v>
      </c>
      <c r="S21" s="208" t="s">
        <v>96</v>
      </c>
      <c r="T21" s="59">
        <v>317</v>
      </c>
      <c r="W21" s="59">
        <f t="shared" si="17"/>
        <v>0</v>
      </c>
      <c r="X21" s="59">
        <f t="shared" si="18"/>
        <v>0</v>
      </c>
      <c r="Y21" s="59">
        <f t="shared" si="19"/>
        <v>0</v>
      </c>
      <c r="Z21" s="59">
        <f t="shared" si="20"/>
        <v>0</v>
      </c>
      <c r="AA21" s="59">
        <f t="shared" si="21"/>
        <v>0</v>
      </c>
      <c r="AB21" s="59">
        <f t="shared" si="22"/>
        <v>0</v>
      </c>
      <c r="AC21" s="59">
        <f t="shared" si="23"/>
        <v>0</v>
      </c>
      <c r="AD21" s="59">
        <f t="shared" si="24"/>
        <v>0</v>
      </c>
      <c r="AE21" s="59">
        <f t="shared" si="25"/>
        <v>0</v>
      </c>
      <c r="AF21" s="59">
        <f t="shared" si="26"/>
        <v>0</v>
      </c>
      <c r="AG21" s="59">
        <f t="shared" si="27"/>
        <v>4</v>
      </c>
      <c r="AH21" s="59">
        <f t="shared" si="28"/>
        <v>0</v>
      </c>
      <c r="AI21" s="59">
        <f t="shared" si="29"/>
        <v>0</v>
      </c>
      <c r="AJ21" s="59">
        <f t="shared" si="30"/>
        <v>0</v>
      </c>
      <c r="AK21" s="59">
        <f t="shared" si="31"/>
        <v>0</v>
      </c>
    </row>
    <row r="22" spans="1:37" ht="15" customHeight="1" thickBot="1" x14ac:dyDescent="0.25">
      <c r="A22" s="72" t="s">
        <v>121</v>
      </c>
      <c r="B22" s="60">
        <v>24</v>
      </c>
      <c r="C22" s="60">
        <v>11</v>
      </c>
      <c r="D22" s="60">
        <v>122</v>
      </c>
      <c r="E22" s="60">
        <v>614</v>
      </c>
      <c r="F22" s="60">
        <v>10</v>
      </c>
      <c r="G22" s="60">
        <v>240</v>
      </c>
      <c r="H22" s="60">
        <v>264</v>
      </c>
      <c r="I22" s="60">
        <v>107</v>
      </c>
      <c r="J22" s="60">
        <v>261</v>
      </c>
      <c r="K22" s="60">
        <v>5</v>
      </c>
      <c r="L22" s="60">
        <v>423</v>
      </c>
      <c r="M22" s="60">
        <v>46</v>
      </c>
      <c r="N22" s="60">
        <v>17</v>
      </c>
      <c r="O22" s="60">
        <v>93</v>
      </c>
      <c r="P22" s="60">
        <v>128</v>
      </c>
      <c r="Q22" s="193">
        <f t="shared" si="1"/>
        <v>2365</v>
      </c>
      <c r="S22" s="208" t="s">
        <v>100</v>
      </c>
      <c r="T22" s="59">
        <v>308</v>
      </c>
      <c r="W22" s="59">
        <f t="shared" si="17"/>
        <v>24</v>
      </c>
      <c r="X22" s="59">
        <f t="shared" si="18"/>
        <v>11</v>
      </c>
      <c r="Y22" s="59">
        <f t="shared" si="19"/>
        <v>122</v>
      </c>
      <c r="Z22" s="59">
        <f t="shared" si="20"/>
        <v>614</v>
      </c>
      <c r="AA22" s="59">
        <f t="shared" si="21"/>
        <v>10</v>
      </c>
      <c r="AB22" s="59">
        <f t="shared" si="22"/>
        <v>240</v>
      </c>
      <c r="AC22" s="59">
        <f t="shared" si="23"/>
        <v>264</v>
      </c>
      <c r="AD22" s="59">
        <f t="shared" si="24"/>
        <v>107</v>
      </c>
      <c r="AE22" s="59">
        <f t="shared" si="25"/>
        <v>261</v>
      </c>
      <c r="AF22" s="59">
        <f t="shared" si="26"/>
        <v>5</v>
      </c>
      <c r="AG22" s="59">
        <f t="shared" si="27"/>
        <v>423</v>
      </c>
      <c r="AH22" s="59">
        <f t="shared" si="28"/>
        <v>46</v>
      </c>
      <c r="AI22" s="59">
        <f t="shared" si="29"/>
        <v>17</v>
      </c>
      <c r="AJ22" s="59">
        <f t="shared" si="30"/>
        <v>93</v>
      </c>
      <c r="AK22" s="59">
        <f t="shared" si="31"/>
        <v>128</v>
      </c>
    </row>
    <row r="23" spans="1:37" ht="9.75" customHeight="1" thickBot="1" x14ac:dyDescent="0.25">
      <c r="A23" s="73" t="s">
        <v>59</v>
      </c>
      <c r="B23" s="96">
        <v>0</v>
      </c>
      <c r="C23" s="96">
        <v>0</v>
      </c>
      <c r="D23" s="96">
        <v>0</v>
      </c>
      <c r="E23" s="96">
        <v>4</v>
      </c>
      <c r="F23" s="96">
        <v>0</v>
      </c>
      <c r="G23" s="96">
        <v>1</v>
      </c>
      <c r="H23" s="96">
        <v>0</v>
      </c>
      <c r="I23" s="96">
        <v>0</v>
      </c>
      <c r="J23" s="96">
        <v>2</v>
      </c>
      <c r="K23" s="96">
        <v>0</v>
      </c>
      <c r="L23" s="96">
        <v>2</v>
      </c>
      <c r="M23" s="96">
        <v>0</v>
      </c>
      <c r="N23" s="96">
        <v>0</v>
      </c>
      <c r="O23" s="96">
        <v>0</v>
      </c>
      <c r="P23" s="96">
        <v>0</v>
      </c>
      <c r="Q23" s="192">
        <f t="shared" si="1"/>
        <v>9</v>
      </c>
      <c r="S23" s="208" t="s">
        <v>97</v>
      </c>
      <c r="T23" s="59">
        <v>184</v>
      </c>
      <c r="W23" s="59">
        <f t="shared" si="17"/>
        <v>0</v>
      </c>
      <c r="X23" s="59">
        <f t="shared" si="18"/>
        <v>0</v>
      </c>
      <c r="Y23" s="59">
        <f t="shared" si="19"/>
        <v>0</v>
      </c>
      <c r="Z23" s="59">
        <f t="shared" si="20"/>
        <v>4</v>
      </c>
      <c r="AA23" s="59">
        <f t="shared" si="21"/>
        <v>0</v>
      </c>
      <c r="AB23" s="59">
        <f t="shared" si="22"/>
        <v>1</v>
      </c>
      <c r="AC23" s="59">
        <f t="shared" si="23"/>
        <v>0</v>
      </c>
      <c r="AD23" s="59">
        <f t="shared" si="24"/>
        <v>0</v>
      </c>
      <c r="AE23" s="59">
        <f t="shared" si="25"/>
        <v>2</v>
      </c>
      <c r="AF23" s="59">
        <f t="shared" si="26"/>
        <v>0</v>
      </c>
      <c r="AG23" s="59">
        <f t="shared" si="27"/>
        <v>2</v>
      </c>
      <c r="AH23" s="59">
        <f t="shared" si="28"/>
        <v>0</v>
      </c>
      <c r="AI23" s="59">
        <f t="shared" si="29"/>
        <v>0</v>
      </c>
      <c r="AJ23" s="59">
        <f t="shared" si="30"/>
        <v>0</v>
      </c>
      <c r="AK23" s="59">
        <f t="shared" si="31"/>
        <v>0</v>
      </c>
    </row>
    <row r="24" spans="1:37" ht="9.75" customHeight="1" thickBot="1" x14ac:dyDescent="0.25">
      <c r="A24" s="72" t="s">
        <v>55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193">
        <f t="shared" si="1"/>
        <v>0</v>
      </c>
      <c r="S24" s="208" t="s">
        <v>102</v>
      </c>
      <c r="T24" s="59">
        <v>170</v>
      </c>
      <c r="W24" s="59">
        <f t="shared" si="17"/>
        <v>0</v>
      </c>
      <c r="X24" s="59">
        <f t="shared" si="18"/>
        <v>0</v>
      </c>
      <c r="Y24" s="59">
        <f t="shared" si="19"/>
        <v>0</v>
      </c>
      <c r="Z24" s="59">
        <f t="shared" si="20"/>
        <v>0</v>
      </c>
      <c r="AA24" s="59">
        <f t="shared" si="21"/>
        <v>0</v>
      </c>
      <c r="AB24" s="59">
        <f t="shared" si="22"/>
        <v>0</v>
      </c>
      <c r="AC24" s="59">
        <f t="shared" si="23"/>
        <v>0</v>
      </c>
      <c r="AD24" s="59">
        <f t="shared" si="24"/>
        <v>0</v>
      </c>
      <c r="AE24" s="59">
        <f t="shared" si="25"/>
        <v>0</v>
      </c>
      <c r="AF24" s="59">
        <f t="shared" si="26"/>
        <v>0</v>
      </c>
      <c r="AG24" s="59">
        <f t="shared" si="27"/>
        <v>0</v>
      </c>
      <c r="AH24" s="59">
        <f t="shared" si="28"/>
        <v>0</v>
      </c>
      <c r="AI24" s="59">
        <f t="shared" si="29"/>
        <v>0</v>
      </c>
      <c r="AJ24" s="59">
        <f t="shared" si="30"/>
        <v>0</v>
      </c>
      <c r="AK24" s="59">
        <f t="shared" si="31"/>
        <v>0</v>
      </c>
    </row>
    <row r="25" spans="1:37" ht="13.5" thickBot="1" x14ac:dyDescent="0.25">
      <c r="A25" s="73" t="s">
        <v>179</v>
      </c>
      <c r="B25" s="96">
        <v>0</v>
      </c>
      <c r="C25" s="96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192">
        <f t="shared" si="1"/>
        <v>0</v>
      </c>
      <c r="S25" s="208" t="s">
        <v>220</v>
      </c>
      <c r="T25" s="59">
        <v>115</v>
      </c>
      <c r="W25" s="59">
        <f t="shared" si="17"/>
        <v>0</v>
      </c>
      <c r="X25" s="59">
        <f t="shared" si="18"/>
        <v>0</v>
      </c>
      <c r="Y25" s="59">
        <f t="shared" si="19"/>
        <v>0</v>
      </c>
      <c r="Z25" s="59">
        <f t="shared" si="20"/>
        <v>0</v>
      </c>
      <c r="AA25" s="59">
        <f t="shared" si="21"/>
        <v>0</v>
      </c>
      <c r="AB25" s="59">
        <f t="shared" si="22"/>
        <v>0</v>
      </c>
      <c r="AC25" s="59">
        <f t="shared" si="23"/>
        <v>0</v>
      </c>
      <c r="AD25" s="59">
        <f t="shared" si="24"/>
        <v>0</v>
      </c>
      <c r="AE25" s="59">
        <f t="shared" si="25"/>
        <v>0</v>
      </c>
      <c r="AF25" s="59">
        <f t="shared" si="26"/>
        <v>0</v>
      </c>
      <c r="AG25" s="59">
        <f t="shared" si="27"/>
        <v>0</v>
      </c>
      <c r="AH25" s="59">
        <f t="shared" si="28"/>
        <v>0</v>
      </c>
      <c r="AI25" s="59">
        <f t="shared" si="29"/>
        <v>0</v>
      </c>
      <c r="AJ25" s="59">
        <f t="shared" si="30"/>
        <v>0</v>
      </c>
      <c r="AK25" s="59">
        <f t="shared" si="31"/>
        <v>0</v>
      </c>
    </row>
    <row r="26" spans="1:37" ht="9.75" customHeight="1" thickBot="1" x14ac:dyDescent="0.25">
      <c r="A26" s="72" t="s">
        <v>53</v>
      </c>
      <c r="B26" s="60">
        <v>0</v>
      </c>
      <c r="C26" s="60">
        <v>0</v>
      </c>
      <c r="D26" s="60">
        <v>2</v>
      </c>
      <c r="E26" s="60">
        <v>2</v>
      </c>
      <c r="F26" s="60">
        <v>0</v>
      </c>
      <c r="G26" s="60">
        <v>2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1</v>
      </c>
      <c r="N26" s="60">
        <v>0</v>
      </c>
      <c r="O26" s="60">
        <v>5</v>
      </c>
      <c r="P26" s="60">
        <v>0</v>
      </c>
      <c r="Q26" s="193">
        <f t="shared" si="1"/>
        <v>12</v>
      </c>
      <c r="S26" s="208" t="s">
        <v>98</v>
      </c>
      <c r="T26" s="59">
        <v>111</v>
      </c>
      <c r="W26" s="59">
        <f t="shared" si="17"/>
        <v>0</v>
      </c>
      <c r="X26" s="59">
        <f t="shared" si="18"/>
        <v>0</v>
      </c>
      <c r="Y26" s="59">
        <f t="shared" si="19"/>
        <v>2</v>
      </c>
      <c r="Z26" s="59">
        <f t="shared" si="20"/>
        <v>2</v>
      </c>
      <c r="AA26" s="59">
        <f t="shared" si="21"/>
        <v>0</v>
      </c>
      <c r="AB26" s="59">
        <f t="shared" si="22"/>
        <v>2</v>
      </c>
      <c r="AC26" s="59">
        <f t="shared" si="23"/>
        <v>0</v>
      </c>
      <c r="AD26" s="59">
        <f t="shared" si="24"/>
        <v>0</v>
      </c>
      <c r="AE26" s="59">
        <f t="shared" si="25"/>
        <v>0</v>
      </c>
      <c r="AF26" s="59">
        <f t="shared" si="26"/>
        <v>0</v>
      </c>
      <c r="AG26" s="59">
        <f t="shared" si="27"/>
        <v>0</v>
      </c>
      <c r="AH26" s="59">
        <f t="shared" si="28"/>
        <v>1</v>
      </c>
      <c r="AI26" s="59">
        <f t="shared" si="29"/>
        <v>0</v>
      </c>
      <c r="AJ26" s="59">
        <f t="shared" si="30"/>
        <v>5</v>
      </c>
      <c r="AK26" s="59">
        <f t="shared" si="31"/>
        <v>0</v>
      </c>
    </row>
    <row r="27" spans="1:37" ht="9.75" customHeight="1" thickBot="1" x14ac:dyDescent="0.25">
      <c r="A27" s="73" t="s">
        <v>50</v>
      </c>
      <c r="B27" s="96">
        <v>0</v>
      </c>
      <c r="C27" s="96">
        <v>0</v>
      </c>
      <c r="D27" s="96">
        <v>1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1</v>
      </c>
      <c r="M27" s="96">
        <v>0</v>
      </c>
      <c r="N27" s="96">
        <v>0</v>
      </c>
      <c r="O27" s="96">
        <v>0</v>
      </c>
      <c r="P27" s="96">
        <v>0</v>
      </c>
      <c r="Q27" s="192">
        <f t="shared" si="1"/>
        <v>2</v>
      </c>
      <c r="S27" s="208" t="s">
        <v>221</v>
      </c>
      <c r="T27" s="59">
        <v>72</v>
      </c>
      <c r="W27" s="59">
        <f t="shared" si="17"/>
        <v>0</v>
      </c>
      <c r="X27" s="59">
        <f t="shared" si="18"/>
        <v>0</v>
      </c>
      <c r="Y27" s="59">
        <f t="shared" si="19"/>
        <v>1</v>
      </c>
      <c r="Z27" s="59">
        <f t="shared" si="20"/>
        <v>0</v>
      </c>
      <c r="AA27" s="59">
        <f t="shared" si="21"/>
        <v>0</v>
      </c>
      <c r="AB27" s="59">
        <f t="shared" si="22"/>
        <v>0</v>
      </c>
      <c r="AC27" s="59">
        <f t="shared" si="23"/>
        <v>0</v>
      </c>
      <c r="AD27" s="59">
        <f t="shared" si="24"/>
        <v>0</v>
      </c>
      <c r="AE27" s="59">
        <f t="shared" si="25"/>
        <v>0</v>
      </c>
      <c r="AF27" s="59">
        <f t="shared" si="26"/>
        <v>0</v>
      </c>
      <c r="AG27" s="59">
        <f t="shared" si="27"/>
        <v>1</v>
      </c>
      <c r="AH27" s="59">
        <f t="shared" si="28"/>
        <v>0</v>
      </c>
      <c r="AI27" s="59">
        <f t="shared" si="29"/>
        <v>0</v>
      </c>
      <c r="AJ27" s="59">
        <f t="shared" si="30"/>
        <v>0</v>
      </c>
      <c r="AK27" s="59">
        <f t="shared" si="31"/>
        <v>0</v>
      </c>
    </row>
    <row r="28" spans="1:37" ht="9.75" customHeight="1" thickBot="1" x14ac:dyDescent="0.25">
      <c r="A28" s="72" t="s">
        <v>51</v>
      </c>
      <c r="B28" s="60">
        <v>4</v>
      </c>
      <c r="C28" s="60">
        <v>4</v>
      </c>
      <c r="D28" s="60">
        <v>0</v>
      </c>
      <c r="E28" s="60">
        <v>17</v>
      </c>
      <c r="F28" s="60">
        <v>0</v>
      </c>
      <c r="G28" s="60">
        <v>18</v>
      </c>
      <c r="H28" s="60">
        <v>11</v>
      </c>
      <c r="I28" s="60">
        <v>1</v>
      </c>
      <c r="J28" s="60">
        <v>13</v>
      </c>
      <c r="K28" s="60">
        <v>0</v>
      </c>
      <c r="L28" s="60">
        <v>8</v>
      </c>
      <c r="M28" s="60">
        <v>0</v>
      </c>
      <c r="N28" s="60">
        <v>2</v>
      </c>
      <c r="O28" s="60">
        <v>4</v>
      </c>
      <c r="P28" s="60">
        <v>4</v>
      </c>
      <c r="Q28" s="193">
        <f t="shared" si="1"/>
        <v>86</v>
      </c>
      <c r="S28" s="208" t="s">
        <v>202</v>
      </c>
      <c r="T28" s="59">
        <v>29</v>
      </c>
      <c r="W28" s="59">
        <f t="shared" si="17"/>
        <v>4</v>
      </c>
      <c r="X28" s="59">
        <f t="shared" si="18"/>
        <v>4</v>
      </c>
      <c r="Y28" s="59">
        <f t="shared" si="19"/>
        <v>0</v>
      </c>
      <c r="Z28" s="59">
        <f t="shared" si="20"/>
        <v>17</v>
      </c>
      <c r="AA28" s="59">
        <f t="shared" si="21"/>
        <v>0</v>
      </c>
      <c r="AB28" s="59">
        <f t="shared" si="22"/>
        <v>18</v>
      </c>
      <c r="AC28" s="59">
        <f t="shared" si="23"/>
        <v>11</v>
      </c>
      <c r="AD28" s="59">
        <f t="shared" si="24"/>
        <v>1</v>
      </c>
      <c r="AE28" s="59">
        <f t="shared" si="25"/>
        <v>13</v>
      </c>
      <c r="AF28" s="59">
        <f t="shared" si="26"/>
        <v>0</v>
      </c>
      <c r="AG28" s="59">
        <f t="shared" si="27"/>
        <v>8</v>
      </c>
      <c r="AH28" s="59">
        <f t="shared" si="28"/>
        <v>0</v>
      </c>
      <c r="AI28" s="59">
        <f t="shared" si="29"/>
        <v>2</v>
      </c>
      <c r="AJ28" s="59">
        <f t="shared" si="30"/>
        <v>4</v>
      </c>
      <c r="AK28" s="59">
        <f t="shared" si="31"/>
        <v>4</v>
      </c>
    </row>
    <row r="29" spans="1:37" ht="9.75" customHeight="1" thickBot="1" x14ac:dyDescent="0.25">
      <c r="A29" s="73" t="s">
        <v>173</v>
      </c>
      <c r="B29" s="96">
        <v>0</v>
      </c>
      <c r="C29" s="96">
        <v>0</v>
      </c>
      <c r="D29" s="96">
        <v>0</v>
      </c>
      <c r="E29" s="96">
        <v>0</v>
      </c>
      <c r="F29" s="96">
        <v>0</v>
      </c>
      <c r="G29" s="96">
        <v>0</v>
      </c>
      <c r="H29" s="96">
        <v>1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192">
        <f t="shared" si="1"/>
        <v>1</v>
      </c>
      <c r="S29" s="208" t="s">
        <v>254</v>
      </c>
      <c r="T29" s="59">
        <v>19</v>
      </c>
      <c r="W29" s="59">
        <f t="shared" si="17"/>
        <v>0</v>
      </c>
      <c r="X29" s="59">
        <f t="shared" si="18"/>
        <v>0</v>
      </c>
      <c r="Y29" s="59">
        <f t="shared" si="19"/>
        <v>0</v>
      </c>
      <c r="Z29" s="59">
        <f t="shared" si="20"/>
        <v>0</v>
      </c>
      <c r="AA29" s="59">
        <f t="shared" si="21"/>
        <v>0</v>
      </c>
      <c r="AB29" s="59">
        <f t="shared" si="22"/>
        <v>0</v>
      </c>
      <c r="AC29" s="59">
        <f t="shared" si="23"/>
        <v>1</v>
      </c>
      <c r="AD29" s="59">
        <f t="shared" si="24"/>
        <v>0</v>
      </c>
      <c r="AE29" s="59">
        <f t="shared" si="25"/>
        <v>0</v>
      </c>
      <c r="AF29" s="59">
        <f t="shared" si="26"/>
        <v>0</v>
      </c>
      <c r="AG29" s="59">
        <f t="shared" si="27"/>
        <v>0</v>
      </c>
      <c r="AH29" s="59">
        <f t="shared" si="28"/>
        <v>0</v>
      </c>
      <c r="AI29" s="59">
        <f t="shared" si="29"/>
        <v>0</v>
      </c>
      <c r="AJ29" s="59">
        <f t="shared" si="30"/>
        <v>0</v>
      </c>
      <c r="AK29" s="59">
        <f t="shared" si="31"/>
        <v>0</v>
      </c>
    </row>
    <row r="30" spans="1:37" ht="9.75" customHeight="1" thickBot="1" x14ac:dyDescent="0.25">
      <c r="A30" s="72" t="s">
        <v>172</v>
      </c>
      <c r="B30" s="60">
        <v>0</v>
      </c>
      <c r="C30" s="60">
        <v>0</v>
      </c>
      <c r="D30" s="60">
        <v>0</v>
      </c>
      <c r="E30" s="60">
        <v>1</v>
      </c>
      <c r="F30" s="60">
        <v>0</v>
      </c>
      <c r="G30" s="60">
        <v>1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193">
        <f t="shared" si="1"/>
        <v>2</v>
      </c>
      <c r="S30" s="208" t="s">
        <v>226</v>
      </c>
      <c r="T30" s="59">
        <v>17</v>
      </c>
      <c r="W30" s="59">
        <f t="shared" si="17"/>
        <v>0</v>
      </c>
      <c r="X30" s="59">
        <f t="shared" si="18"/>
        <v>0</v>
      </c>
      <c r="Y30" s="59">
        <f t="shared" si="19"/>
        <v>0</v>
      </c>
      <c r="Z30" s="59">
        <f t="shared" si="20"/>
        <v>1</v>
      </c>
      <c r="AA30" s="59">
        <f t="shared" si="21"/>
        <v>0</v>
      </c>
      <c r="AB30" s="59">
        <f t="shared" si="22"/>
        <v>1</v>
      </c>
      <c r="AC30" s="59">
        <f t="shared" si="23"/>
        <v>0</v>
      </c>
      <c r="AD30" s="59">
        <f t="shared" si="24"/>
        <v>0</v>
      </c>
      <c r="AE30" s="59">
        <f t="shared" si="25"/>
        <v>0</v>
      </c>
      <c r="AF30" s="59">
        <f t="shared" si="26"/>
        <v>0</v>
      </c>
      <c r="AG30" s="59">
        <f t="shared" si="27"/>
        <v>0</v>
      </c>
      <c r="AH30" s="59">
        <f t="shared" si="28"/>
        <v>0</v>
      </c>
      <c r="AI30" s="59">
        <f t="shared" si="29"/>
        <v>0</v>
      </c>
      <c r="AJ30" s="59">
        <f t="shared" si="30"/>
        <v>0</v>
      </c>
      <c r="AK30" s="59">
        <f t="shared" si="31"/>
        <v>0</v>
      </c>
    </row>
    <row r="31" spans="1:37" ht="9.75" customHeight="1" thickBot="1" x14ac:dyDescent="0.25">
      <c r="A31" s="73" t="s">
        <v>49</v>
      </c>
      <c r="B31" s="96">
        <v>0</v>
      </c>
      <c r="C31" s="96">
        <v>0</v>
      </c>
      <c r="D31" s="96">
        <v>4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3</v>
      </c>
      <c r="P31" s="96">
        <v>0</v>
      </c>
      <c r="Q31" s="192">
        <f t="shared" si="1"/>
        <v>7</v>
      </c>
      <c r="S31" s="208" t="s">
        <v>114</v>
      </c>
      <c r="T31" s="59">
        <v>16</v>
      </c>
      <c r="W31" s="59">
        <f t="shared" si="17"/>
        <v>0</v>
      </c>
      <c r="X31" s="59">
        <f t="shared" si="18"/>
        <v>0</v>
      </c>
      <c r="Y31" s="59">
        <f t="shared" si="19"/>
        <v>4</v>
      </c>
      <c r="Z31" s="59">
        <f t="shared" si="20"/>
        <v>0</v>
      </c>
      <c r="AA31" s="59">
        <f t="shared" si="21"/>
        <v>0</v>
      </c>
      <c r="AB31" s="59">
        <f t="shared" si="22"/>
        <v>0</v>
      </c>
      <c r="AC31" s="59">
        <f t="shared" si="23"/>
        <v>0</v>
      </c>
      <c r="AD31" s="59">
        <f t="shared" si="24"/>
        <v>0</v>
      </c>
      <c r="AE31" s="59">
        <f t="shared" si="25"/>
        <v>0</v>
      </c>
      <c r="AF31" s="59">
        <f t="shared" si="26"/>
        <v>0</v>
      </c>
      <c r="AG31" s="59">
        <f t="shared" si="27"/>
        <v>0</v>
      </c>
      <c r="AH31" s="59">
        <f t="shared" si="28"/>
        <v>0</v>
      </c>
      <c r="AI31" s="59">
        <f t="shared" si="29"/>
        <v>0</v>
      </c>
      <c r="AJ31" s="59">
        <f t="shared" si="30"/>
        <v>3</v>
      </c>
      <c r="AK31" s="59">
        <f t="shared" si="31"/>
        <v>0</v>
      </c>
    </row>
    <row r="32" spans="1:37" ht="9.75" customHeight="1" thickBot="1" x14ac:dyDescent="0.25">
      <c r="A32" s="72" t="s">
        <v>157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193">
        <f t="shared" si="1"/>
        <v>0</v>
      </c>
      <c r="S32" s="208" t="s">
        <v>255</v>
      </c>
      <c r="T32" s="59">
        <v>5</v>
      </c>
      <c r="W32" s="59">
        <f t="shared" si="17"/>
        <v>0</v>
      </c>
      <c r="X32" s="59">
        <f t="shared" si="18"/>
        <v>0</v>
      </c>
      <c r="Y32" s="59">
        <f t="shared" si="19"/>
        <v>0</v>
      </c>
      <c r="Z32" s="59">
        <f t="shared" si="20"/>
        <v>0</v>
      </c>
      <c r="AA32" s="59">
        <f t="shared" si="21"/>
        <v>0</v>
      </c>
      <c r="AB32" s="59">
        <f t="shared" si="22"/>
        <v>0</v>
      </c>
      <c r="AC32" s="59">
        <f t="shared" si="23"/>
        <v>0</v>
      </c>
      <c r="AD32" s="59">
        <f t="shared" si="24"/>
        <v>0</v>
      </c>
      <c r="AE32" s="59">
        <f t="shared" si="25"/>
        <v>0</v>
      </c>
      <c r="AF32" s="59">
        <f t="shared" si="26"/>
        <v>0</v>
      </c>
      <c r="AG32" s="59">
        <f t="shared" si="27"/>
        <v>0</v>
      </c>
      <c r="AH32" s="59">
        <f t="shared" si="28"/>
        <v>0</v>
      </c>
      <c r="AI32" s="59">
        <f t="shared" si="29"/>
        <v>0</v>
      </c>
      <c r="AJ32" s="59">
        <f t="shared" si="30"/>
        <v>0</v>
      </c>
      <c r="AK32" s="59">
        <f t="shared" si="31"/>
        <v>0</v>
      </c>
    </row>
    <row r="33" spans="1:37" ht="9.75" customHeight="1" thickBot="1" x14ac:dyDescent="0.25">
      <c r="A33" s="73" t="s">
        <v>61</v>
      </c>
      <c r="B33" s="96">
        <v>0</v>
      </c>
      <c r="C33" s="96">
        <v>0</v>
      </c>
      <c r="D33" s="96">
        <v>0</v>
      </c>
      <c r="E33" s="96">
        <v>1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192">
        <f t="shared" si="1"/>
        <v>1</v>
      </c>
      <c r="W33" s="59">
        <f t="shared" si="17"/>
        <v>0</v>
      </c>
      <c r="X33" s="59">
        <f t="shared" si="18"/>
        <v>0</v>
      </c>
      <c r="Y33" s="59">
        <f t="shared" si="19"/>
        <v>0</v>
      </c>
      <c r="Z33" s="59">
        <f t="shared" si="20"/>
        <v>1</v>
      </c>
      <c r="AA33" s="59">
        <f t="shared" si="21"/>
        <v>0</v>
      </c>
      <c r="AB33" s="59">
        <f t="shared" si="22"/>
        <v>0</v>
      </c>
      <c r="AC33" s="59">
        <f t="shared" si="23"/>
        <v>0</v>
      </c>
      <c r="AD33" s="59">
        <f t="shared" si="24"/>
        <v>0</v>
      </c>
      <c r="AE33" s="59">
        <f t="shared" si="25"/>
        <v>0</v>
      </c>
      <c r="AF33" s="59">
        <f t="shared" si="26"/>
        <v>0</v>
      </c>
      <c r="AG33" s="59">
        <f t="shared" si="27"/>
        <v>0</v>
      </c>
      <c r="AH33" s="59">
        <f t="shared" si="28"/>
        <v>0</v>
      </c>
      <c r="AI33" s="59">
        <f t="shared" si="29"/>
        <v>0</v>
      </c>
      <c r="AJ33" s="59">
        <f t="shared" si="30"/>
        <v>0</v>
      </c>
      <c r="AK33" s="59">
        <f t="shared" si="31"/>
        <v>0</v>
      </c>
    </row>
    <row r="34" spans="1:37" ht="18" customHeight="1" thickBot="1" x14ac:dyDescent="0.25">
      <c r="A34" s="208" t="s">
        <v>0</v>
      </c>
      <c r="B34" s="209">
        <f t="shared" ref="B34:P34" si="33">SUM(B8:B33)</f>
        <v>29</v>
      </c>
      <c r="C34" s="210">
        <f t="shared" si="33"/>
        <v>17</v>
      </c>
      <c r="D34" s="210">
        <f t="shared" si="33"/>
        <v>170</v>
      </c>
      <c r="E34" s="210">
        <f t="shared" si="33"/>
        <v>774</v>
      </c>
      <c r="F34" s="210">
        <f t="shared" si="33"/>
        <v>16</v>
      </c>
      <c r="G34" s="210">
        <f t="shared" si="33"/>
        <v>308</v>
      </c>
      <c r="H34" s="210">
        <f t="shared" si="33"/>
        <v>317</v>
      </c>
      <c r="I34" s="210">
        <f t="shared" si="33"/>
        <v>115</v>
      </c>
      <c r="J34" s="210">
        <f t="shared" si="33"/>
        <v>376</v>
      </c>
      <c r="K34" s="210">
        <f>SUM(K8:K33)</f>
        <v>5</v>
      </c>
      <c r="L34" s="210">
        <f>SUM(L8:L33)</f>
        <v>518</v>
      </c>
      <c r="M34" s="210">
        <f>SUM(M8:M33)</f>
        <v>72</v>
      </c>
      <c r="N34" s="210">
        <f>SUM(N8:N33)</f>
        <v>19</v>
      </c>
      <c r="O34" s="210">
        <f>SUM(O8:O33)</f>
        <v>111</v>
      </c>
      <c r="P34" s="210">
        <f t="shared" si="33"/>
        <v>184</v>
      </c>
      <c r="Q34" s="233">
        <f t="shared" si="1"/>
        <v>3031</v>
      </c>
    </row>
    <row r="35" spans="1:37" ht="13.5" customHeight="1" x14ac:dyDescent="0.2">
      <c r="A35" s="430" t="s">
        <v>185</v>
      </c>
      <c r="B35" s="430"/>
      <c r="C35" s="430"/>
      <c r="D35" s="430"/>
      <c r="E35" s="430"/>
      <c r="F35" s="430"/>
      <c r="G35" s="430"/>
      <c r="H35" s="430"/>
      <c r="I35" s="430"/>
      <c r="J35" s="430"/>
      <c r="K35" s="430"/>
      <c r="L35" s="430"/>
      <c r="M35" s="430"/>
      <c r="N35" s="430"/>
      <c r="O35" s="430"/>
      <c r="P35" s="430"/>
      <c r="Q35" s="430"/>
    </row>
    <row r="36" spans="1:37" ht="6.75" customHeight="1" x14ac:dyDescent="0.2"/>
    <row r="37" spans="1:37" s="113" customFormat="1" ht="9" customHeight="1" x14ac:dyDescent="0.2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S37" s="59"/>
      <c r="T37" s="59"/>
      <c r="U37" s="59"/>
      <c r="V37" s="59"/>
    </row>
    <row r="38" spans="1:37" ht="11.25" customHeight="1" x14ac:dyDescent="0.2">
      <c r="S38" s="83"/>
      <c r="V38" s="113"/>
    </row>
    <row r="39" spans="1:37" ht="11.25" customHeight="1" x14ac:dyDescent="0.2">
      <c r="S39" s="83"/>
      <c r="U39" s="113"/>
    </row>
    <row r="40" spans="1:37" x14ac:dyDescent="0.2">
      <c r="S40" s="113"/>
      <c r="T40" s="113"/>
    </row>
    <row r="44" spans="1:37" x14ac:dyDescent="0.2">
      <c r="T44" s="114"/>
    </row>
    <row r="45" spans="1:37" x14ac:dyDescent="0.2">
      <c r="S45" s="94"/>
      <c r="T45" s="114"/>
    </row>
    <row r="46" spans="1:37" x14ac:dyDescent="0.2">
      <c r="S46" s="94"/>
      <c r="T46" s="114"/>
    </row>
    <row r="47" spans="1:37" x14ac:dyDescent="0.2">
      <c r="T47" s="114"/>
    </row>
    <row r="48" spans="1:37" ht="25.5" customHeight="1" x14ac:dyDescent="0.2">
      <c r="A48" s="440" t="s">
        <v>77</v>
      </c>
      <c r="B48" s="440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40"/>
      <c r="Q48" s="440"/>
      <c r="T48" s="114"/>
      <c r="U48" s="94"/>
    </row>
    <row r="49" spans="1:21" ht="12.75" customHeight="1" x14ac:dyDescent="0.15">
      <c r="A49" s="101"/>
      <c r="C49" s="115" t="s">
        <v>94</v>
      </c>
      <c r="D49" s="115"/>
      <c r="E49" s="115"/>
      <c r="F49" s="101"/>
      <c r="G49" s="101"/>
      <c r="I49" s="115" t="s">
        <v>86</v>
      </c>
      <c r="J49" s="115"/>
      <c r="K49" s="101"/>
      <c r="L49" s="101"/>
      <c r="M49" s="101"/>
      <c r="N49" s="101"/>
      <c r="O49" s="101"/>
      <c r="T49" s="114"/>
      <c r="U49" s="94"/>
    </row>
    <row r="50" spans="1:21" x14ac:dyDescent="0.2">
      <c r="A50" s="101"/>
      <c r="C50" s="101" t="s">
        <v>93</v>
      </c>
      <c r="D50" s="101"/>
      <c r="E50" s="101"/>
      <c r="F50" s="101"/>
      <c r="G50" s="101"/>
      <c r="I50" s="101" t="s">
        <v>85</v>
      </c>
      <c r="J50" s="101"/>
      <c r="K50" s="101"/>
      <c r="L50" s="101"/>
      <c r="M50" s="101"/>
      <c r="N50" s="101"/>
      <c r="O50" s="101"/>
      <c r="T50" s="114"/>
      <c r="U50" s="94"/>
    </row>
    <row r="51" spans="1:21" ht="9" customHeight="1" x14ac:dyDescent="0.2">
      <c r="A51" s="101"/>
      <c r="C51" s="101" t="s">
        <v>92</v>
      </c>
      <c r="D51" s="101"/>
      <c r="E51" s="101"/>
      <c r="F51" s="101"/>
      <c r="G51" s="101"/>
      <c r="I51" s="101" t="s">
        <v>84</v>
      </c>
      <c r="J51" s="101"/>
      <c r="K51" s="101"/>
      <c r="L51" s="101"/>
      <c r="M51" s="101"/>
      <c r="N51" s="101"/>
      <c r="O51" s="101"/>
      <c r="T51" s="114"/>
      <c r="U51" s="94"/>
    </row>
    <row r="52" spans="1:21" ht="9" customHeight="1" x14ac:dyDescent="0.2">
      <c r="A52" s="101"/>
      <c r="C52" s="101" t="s">
        <v>91</v>
      </c>
      <c r="D52" s="101"/>
      <c r="E52" s="101"/>
      <c r="F52" s="101"/>
      <c r="G52" s="101"/>
      <c r="I52" s="101" t="s">
        <v>83</v>
      </c>
      <c r="J52" s="101"/>
      <c r="K52" s="101"/>
      <c r="L52" s="101"/>
      <c r="M52" s="101"/>
      <c r="N52" s="101"/>
      <c r="O52" s="101"/>
      <c r="S52" s="114"/>
      <c r="T52" s="94"/>
    </row>
    <row r="53" spans="1:21" ht="9" customHeight="1" x14ac:dyDescent="0.2">
      <c r="A53" s="101"/>
      <c r="C53" s="101" t="s">
        <v>90</v>
      </c>
      <c r="D53" s="101"/>
      <c r="E53" s="101"/>
      <c r="F53" s="101"/>
      <c r="G53" s="101"/>
      <c r="I53" s="101" t="s">
        <v>82</v>
      </c>
      <c r="J53" s="101"/>
      <c r="K53" s="101"/>
      <c r="L53" s="101"/>
      <c r="M53" s="101"/>
      <c r="N53" s="101"/>
      <c r="O53" s="101"/>
      <c r="S53" s="114"/>
      <c r="T53" s="94"/>
    </row>
    <row r="54" spans="1:21" ht="9" customHeight="1" x14ac:dyDescent="0.2">
      <c r="A54" s="101"/>
      <c r="C54" s="101" t="s">
        <v>89</v>
      </c>
      <c r="D54" s="101"/>
      <c r="E54" s="101"/>
      <c r="F54" s="101"/>
      <c r="G54" s="101"/>
      <c r="I54" s="101" t="s">
        <v>81</v>
      </c>
      <c r="J54" s="101"/>
      <c r="K54" s="101"/>
      <c r="L54" s="101"/>
      <c r="M54" s="101"/>
      <c r="N54" s="101"/>
      <c r="O54" s="101"/>
      <c r="S54" s="114"/>
      <c r="T54" s="94"/>
    </row>
    <row r="55" spans="1:21" ht="9" customHeight="1" x14ac:dyDescent="0.2">
      <c r="A55" s="101"/>
      <c r="C55" s="101" t="s">
        <v>88</v>
      </c>
      <c r="D55" s="101"/>
      <c r="E55" s="101"/>
      <c r="F55" s="101"/>
      <c r="G55" s="101"/>
      <c r="I55" s="101" t="s">
        <v>80</v>
      </c>
      <c r="J55" s="101"/>
      <c r="K55" s="101"/>
      <c r="L55" s="101"/>
      <c r="M55" s="101"/>
      <c r="N55" s="101"/>
      <c r="O55" s="101"/>
      <c r="S55" s="114"/>
      <c r="T55" s="94"/>
    </row>
    <row r="56" spans="1:21" ht="9" customHeight="1" x14ac:dyDescent="0.2">
      <c r="A56" s="101"/>
      <c r="C56" s="101" t="s">
        <v>87</v>
      </c>
      <c r="D56" s="101"/>
      <c r="E56" s="101"/>
      <c r="F56" s="101"/>
      <c r="G56" s="101"/>
      <c r="I56" s="101" t="s">
        <v>79</v>
      </c>
      <c r="J56" s="101"/>
      <c r="K56" s="101"/>
      <c r="L56" s="101"/>
      <c r="M56" s="101"/>
      <c r="N56" s="101"/>
      <c r="O56" s="101"/>
      <c r="T56" s="94"/>
    </row>
    <row r="57" spans="1:21" ht="9" customHeight="1" x14ac:dyDescent="0.2">
      <c r="A57" s="101"/>
      <c r="B57" s="101"/>
      <c r="E57" s="101"/>
      <c r="F57" s="101"/>
      <c r="G57" s="101"/>
      <c r="H57" s="101"/>
      <c r="I57" s="101" t="s">
        <v>228</v>
      </c>
      <c r="J57" s="101"/>
      <c r="K57" s="101"/>
      <c r="L57" s="101"/>
      <c r="M57" s="101"/>
      <c r="N57" s="101"/>
      <c r="O57" s="101"/>
      <c r="T57" s="94"/>
    </row>
    <row r="58" spans="1:21" ht="9" customHeight="1" x14ac:dyDescent="0.2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T58" s="94"/>
    </row>
    <row r="59" spans="1:21" ht="9" customHeight="1" x14ac:dyDescent="0.2">
      <c r="A59" s="65" t="s">
        <v>32</v>
      </c>
    </row>
    <row r="60" spans="1:21" ht="9" customHeight="1" x14ac:dyDescent="0.2">
      <c r="A60" s="63"/>
      <c r="E60" s="63"/>
    </row>
    <row r="61" spans="1:21" x14ac:dyDescent="0.2">
      <c r="A61" s="63"/>
      <c r="E61" s="63"/>
    </row>
    <row r="62" spans="1:21" x14ac:dyDescent="0.2">
      <c r="A62" s="63"/>
      <c r="E62" s="63"/>
    </row>
    <row r="63" spans="1:21" x14ac:dyDescent="0.2">
      <c r="A63" s="63"/>
      <c r="E63" s="63"/>
    </row>
    <row r="64" spans="1:21" x14ac:dyDescent="0.2">
      <c r="A64" s="63"/>
      <c r="E64" s="63"/>
    </row>
    <row r="65" spans="1:19" x14ac:dyDescent="0.2">
      <c r="A65" s="63"/>
      <c r="E65" s="63"/>
    </row>
    <row r="66" spans="1:19" x14ac:dyDescent="0.2">
      <c r="E66" s="63"/>
      <c r="S66" s="114"/>
    </row>
    <row r="67" spans="1:19" x14ac:dyDescent="0.2">
      <c r="S67" s="111"/>
    </row>
    <row r="68" spans="1:19" x14ac:dyDescent="0.2">
      <c r="S68" s="111"/>
    </row>
    <row r="69" spans="1:19" x14ac:dyDescent="0.2">
      <c r="S69" s="111"/>
    </row>
    <row r="70" spans="1:19" x14ac:dyDescent="0.2">
      <c r="S70" s="111"/>
    </row>
    <row r="81" spans="19:21" ht="13.5" thickBot="1" x14ac:dyDescent="0.25">
      <c r="U81" s="83"/>
    </row>
    <row r="82" spans="19:21" ht="13.5" thickBot="1" x14ac:dyDescent="0.25">
      <c r="S82" s="112"/>
      <c r="U82" s="83"/>
    </row>
    <row r="83" spans="19:21" ht="13.5" thickBot="1" x14ac:dyDescent="0.25">
      <c r="S83" s="112"/>
      <c r="U83" s="83"/>
    </row>
    <row r="84" spans="19:21" ht="13.5" thickBot="1" x14ac:dyDescent="0.25">
      <c r="S84" s="112"/>
      <c r="U84" s="83"/>
    </row>
    <row r="85" spans="19:21" ht="13.5" thickBot="1" x14ac:dyDescent="0.25">
      <c r="S85" s="112"/>
      <c r="U85" s="83"/>
    </row>
    <row r="86" spans="19:21" ht="13.5" thickBot="1" x14ac:dyDescent="0.25">
      <c r="S86" s="112"/>
      <c r="U86" s="116"/>
    </row>
    <row r="87" spans="19:21" ht="13.5" thickBot="1" x14ac:dyDescent="0.25">
      <c r="S87" s="112"/>
      <c r="U87" s="83"/>
    </row>
    <row r="88" spans="19:21" ht="13.5" thickBot="1" x14ac:dyDescent="0.25">
      <c r="S88" s="112"/>
      <c r="U88" s="116"/>
    </row>
    <row r="89" spans="19:21" ht="13.5" thickBot="1" x14ac:dyDescent="0.25">
      <c r="S89" s="112"/>
      <c r="U89" s="116"/>
    </row>
    <row r="90" spans="19:21" ht="13.5" thickBot="1" x14ac:dyDescent="0.25">
      <c r="S90" s="112"/>
      <c r="U90" s="83"/>
    </row>
    <row r="91" spans="19:21" ht="13.5" thickBot="1" x14ac:dyDescent="0.25">
      <c r="S91" s="112"/>
      <c r="U91" s="83"/>
    </row>
    <row r="92" spans="19:21" ht="13.5" thickBot="1" x14ac:dyDescent="0.25">
      <c r="S92" s="112"/>
      <c r="U92" s="83"/>
    </row>
    <row r="93" spans="19:21" ht="13.5" thickBot="1" x14ac:dyDescent="0.25">
      <c r="S93" s="112"/>
      <c r="U93" s="83"/>
    </row>
    <row r="94" spans="19:21" ht="13.5" thickBot="1" x14ac:dyDescent="0.25">
      <c r="S94" s="112"/>
      <c r="U94" s="83"/>
    </row>
    <row r="95" spans="19:21" ht="13.5" thickBot="1" x14ac:dyDescent="0.25">
      <c r="S95" s="112"/>
      <c r="U95" s="116"/>
    </row>
    <row r="96" spans="19:21" ht="13.5" thickBot="1" x14ac:dyDescent="0.25">
      <c r="S96" s="112"/>
      <c r="U96" s="83"/>
    </row>
    <row r="97" spans="19:21" ht="13.5" thickBot="1" x14ac:dyDescent="0.25">
      <c r="S97" s="112"/>
      <c r="U97" s="83"/>
    </row>
    <row r="98" spans="19:21" ht="13.5" thickBot="1" x14ac:dyDescent="0.25">
      <c r="S98" s="112"/>
      <c r="U98" s="83"/>
    </row>
    <row r="99" spans="19:21" ht="13.5" thickBot="1" x14ac:dyDescent="0.25">
      <c r="S99" s="112"/>
      <c r="U99" s="83"/>
    </row>
    <row r="100" spans="19:21" ht="13.5" thickBot="1" x14ac:dyDescent="0.25">
      <c r="S100" s="112"/>
    </row>
  </sheetData>
  <sortState ref="S18:T32">
    <sortCondition descending="1" ref="T18:T32"/>
  </sortState>
  <mergeCells count="9">
    <mergeCell ref="A48:Q48"/>
    <mergeCell ref="A4:Q4"/>
    <mergeCell ref="A1:Q1"/>
    <mergeCell ref="A3:Q3"/>
    <mergeCell ref="A5:Q5"/>
    <mergeCell ref="A6:A7"/>
    <mergeCell ref="B6:P6"/>
    <mergeCell ref="Q6:Q7"/>
    <mergeCell ref="A35:Q35"/>
  </mergeCells>
  <printOptions horizontalCentered="1" verticalCentered="1"/>
  <pageMargins left="0" right="0" top="1.0236220472440944" bottom="0" header="0" footer="0"/>
  <pageSetup paperSize="9" scale="90" orientation="portrait" r:id="rId1"/>
  <headerFooter alignWithMargins="0"/>
  <ignoredErrors>
    <ignoredError sqref="K34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21"/>
  <sheetViews>
    <sheetView showGridLines="0" view="pageBreakPreview" zoomScale="145" zoomScaleNormal="100" zoomScaleSheetLayoutView="145" workbookViewId="0">
      <selection activeCell="J14" sqref="J14"/>
    </sheetView>
  </sheetViews>
  <sheetFormatPr baseColWidth="10" defaultColWidth="11.42578125" defaultRowHeight="12.75" x14ac:dyDescent="0.2"/>
  <cols>
    <col min="1" max="1" width="38.85546875" style="59" customWidth="1"/>
    <col min="2" max="4" width="15" style="59" customWidth="1"/>
    <col min="5" max="16384" width="11.42578125" style="59"/>
  </cols>
  <sheetData>
    <row r="1" spans="1:8" ht="15" x14ac:dyDescent="0.2">
      <c r="A1" s="417" t="s">
        <v>250</v>
      </c>
      <c r="B1" s="417"/>
      <c r="C1" s="417"/>
      <c r="D1" s="417"/>
    </row>
    <row r="2" spans="1:8" ht="15" x14ac:dyDescent="0.2">
      <c r="A2" s="67" t="s">
        <v>122</v>
      </c>
      <c r="B2" s="75"/>
      <c r="C2" s="75"/>
      <c r="D2" s="75"/>
    </row>
    <row r="3" spans="1:8" ht="15" x14ac:dyDescent="0.2">
      <c r="A3" s="419" t="s">
        <v>147</v>
      </c>
      <c r="B3" s="419"/>
      <c r="C3" s="419"/>
      <c r="D3" s="419"/>
    </row>
    <row r="4" spans="1:8" ht="15" x14ac:dyDescent="0.2">
      <c r="A4" s="436" t="s">
        <v>264</v>
      </c>
      <c r="B4" s="436"/>
      <c r="C4" s="436"/>
      <c r="D4" s="436"/>
    </row>
    <row r="5" spans="1:8" ht="13.5" customHeight="1" thickBot="1" x14ac:dyDescent="0.25">
      <c r="A5" s="492"/>
      <c r="B5" s="492"/>
      <c r="C5" s="492"/>
      <c r="D5" s="492"/>
    </row>
    <row r="6" spans="1:8" ht="13.5" thickBot="1" x14ac:dyDescent="0.25">
      <c r="A6" s="432" t="s">
        <v>128</v>
      </c>
      <c r="B6" s="434" t="s">
        <v>120</v>
      </c>
      <c r="C6" s="435"/>
      <c r="D6" s="414" t="s">
        <v>0</v>
      </c>
    </row>
    <row r="7" spans="1:8" ht="13.5" thickBot="1" x14ac:dyDescent="0.25">
      <c r="A7" s="433"/>
      <c r="B7" s="242" t="s">
        <v>118</v>
      </c>
      <c r="C7" s="242" t="s">
        <v>119</v>
      </c>
      <c r="D7" s="418"/>
    </row>
    <row r="8" spans="1:8" x14ac:dyDescent="0.2">
      <c r="A8" s="105" t="s">
        <v>229</v>
      </c>
      <c r="B8" s="106">
        <v>43</v>
      </c>
      <c r="C8" s="107">
        <v>9</v>
      </c>
      <c r="D8" s="190">
        <f t="shared" ref="D8" si="0">SUM(B8:C8)</f>
        <v>52</v>
      </c>
    </row>
    <row r="9" spans="1:8" x14ac:dyDescent="0.2">
      <c r="A9" s="172" t="s">
        <v>266</v>
      </c>
      <c r="B9" s="355">
        <v>18</v>
      </c>
      <c r="C9" s="356">
        <v>0</v>
      </c>
      <c r="D9" s="357">
        <f t="shared" ref="D9" si="1">SUM(B9:C9)</f>
        <v>18</v>
      </c>
    </row>
    <row r="10" spans="1:8" x14ac:dyDescent="0.2">
      <c r="A10" s="382" t="s">
        <v>273</v>
      </c>
      <c r="B10" s="383">
        <v>14</v>
      </c>
      <c r="C10" s="384">
        <v>1</v>
      </c>
      <c r="D10" s="385">
        <f t="shared" ref="D10:D13" si="2">SUM(B10:C10)</f>
        <v>15</v>
      </c>
    </row>
    <row r="11" spans="1:8" x14ac:dyDescent="0.2">
      <c r="A11" s="172" t="s">
        <v>274</v>
      </c>
      <c r="B11" s="355">
        <v>15</v>
      </c>
      <c r="C11" s="356">
        <v>0</v>
      </c>
      <c r="D11" s="357">
        <f t="shared" ref="D11:D12" si="3">SUM(B11:C11)</f>
        <v>15</v>
      </c>
    </row>
    <row r="12" spans="1:8" x14ac:dyDescent="0.2">
      <c r="A12" s="382" t="s">
        <v>275</v>
      </c>
      <c r="B12" s="383">
        <v>25</v>
      </c>
      <c r="C12" s="384">
        <v>2</v>
      </c>
      <c r="D12" s="385">
        <f t="shared" si="3"/>
        <v>27</v>
      </c>
    </row>
    <row r="13" spans="1:8" ht="13.5" thickBot="1" x14ac:dyDescent="0.25">
      <c r="A13" s="172" t="s">
        <v>276</v>
      </c>
      <c r="B13" s="404">
        <v>15</v>
      </c>
      <c r="C13" s="405">
        <v>0</v>
      </c>
      <c r="D13" s="406">
        <f t="shared" si="2"/>
        <v>15</v>
      </c>
    </row>
    <row r="14" spans="1:8" s="108" customFormat="1" ht="18" customHeight="1" thickBot="1" x14ac:dyDescent="0.25">
      <c r="A14" s="208" t="s">
        <v>2</v>
      </c>
      <c r="B14" s="228">
        <f>SUM(B8:B13)</f>
        <v>130</v>
      </c>
      <c r="C14" s="228">
        <f>SUM(C8:C13)</f>
        <v>12</v>
      </c>
      <c r="D14" s="229">
        <f>SUM(D8:D13)</f>
        <v>142</v>
      </c>
      <c r="G14" s="109"/>
      <c r="H14" s="109"/>
    </row>
    <row r="15" spans="1:8" ht="6" customHeight="1" x14ac:dyDescent="0.2"/>
    <row r="16" spans="1:8" ht="15.75" customHeight="1" x14ac:dyDescent="0.2">
      <c r="A16" s="110" t="s">
        <v>32</v>
      </c>
    </row>
    <row r="17" ht="15.7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</sheetData>
  <mergeCells count="7">
    <mergeCell ref="A1:D1"/>
    <mergeCell ref="A3:D3"/>
    <mergeCell ref="A5:D5"/>
    <mergeCell ref="A6:A7"/>
    <mergeCell ref="B6:C6"/>
    <mergeCell ref="D6:D7"/>
    <mergeCell ref="A4:D4"/>
  </mergeCells>
  <printOptions horizontalCentered="1" verticalCentered="1"/>
  <pageMargins left="0" right="0" top="1.0236220472440944" bottom="0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78"/>
  <sheetViews>
    <sheetView showGridLines="0" view="pageBreakPreview" topLeftCell="A19" zoomScale="130" zoomScaleNormal="100" zoomScaleSheetLayoutView="130" workbookViewId="0">
      <selection activeCell="J14" sqref="J14"/>
    </sheetView>
  </sheetViews>
  <sheetFormatPr baseColWidth="10" defaultColWidth="11.42578125" defaultRowHeight="12.75" x14ac:dyDescent="0.2"/>
  <cols>
    <col min="1" max="1" width="29.28515625" style="59" customWidth="1"/>
    <col min="2" max="8" width="7" style="59" customWidth="1"/>
    <col min="9" max="9" width="7.7109375" style="59" customWidth="1"/>
    <col min="10" max="10" width="11.42578125" style="59"/>
    <col min="11" max="11" width="11.7109375" style="59" customWidth="1"/>
    <col min="12" max="16384" width="11.42578125" style="59"/>
  </cols>
  <sheetData>
    <row r="1" spans="1:11" ht="15" x14ac:dyDescent="0.2">
      <c r="A1" s="417" t="s">
        <v>241</v>
      </c>
      <c r="B1" s="417"/>
      <c r="C1" s="417"/>
      <c r="D1" s="417"/>
      <c r="E1" s="417"/>
      <c r="F1" s="417"/>
      <c r="G1" s="417"/>
      <c r="H1" s="417"/>
      <c r="I1" s="417"/>
      <c r="J1" s="102"/>
      <c r="K1" s="102"/>
    </row>
    <row r="2" spans="1:11" ht="15" x14ac:dyDescent="0.2">
      <c r="A2" s="81" t="s">
        <v>122</v>
      </c>
      <c r="B2" s="75"/>
      <c r="C2" s="82"/>
      <c r="D2" s="82"/>
      <c r="E2" s="82"/>
      <c r="F2" s="82"/>
      <c r="G2" s="82"/>
      <c r="H2" s="82"/>
      <c r="I2" s="82"/>
    </row>
    <row r="3" spans="1:11" ht="30" customHeight="1" x14ac:dyDescent="0.2">
      <c r="A3" s="419" t="s">
        <v>151</v>
      </c>
      <c r="B3" s="419"/>
      <c r="C3" s="419"/>
      <c r="D3" s="419"/>
      <c r="E3" s="419"/>
      <c r="F3" s="419"/>
      <c r="G3" s="419"/>
      <c r="H3" s="419"/>
      <c r="I3" s="419"/>
    </row>
    <row r="4" spans="1:11" ht="15" x14ac:dyDescent="0.2">
      <c r="A4" s="426" t="s">
        <v>315</v>
      </c>
      <c r="B4" s="419"/>
      <c r="C4" s="419"/>
      <c r="D4" s="419"/>
      <c r="E4" s="419"/>
      <c r="F4" s="419"/>
      <c r="G4" s="419"/>
      <c r="H4" s="419"/>
      <c r="I4" s="419"/>
    </row>
    <row r="5" spans="1:11" ht="13.5" customHeight="1" thickBot="1" x14ac:dyDescent="0.25">
      <c r="A5" s="494"/>
      <c r="B5" s="494"/>
      <c r="C5" s="494"/>
      <c r="D5" s="494"/>
      <c r="E5" s="494"/>
      <c r="F5" s="494"/>
      <c r="G5" s="494"/>
      <c r="H5" s="494"/>
      <c r="I5" s="494"/>
    </row>
    <row r="6" spans="1:11" ht="13.5" thickBot="1" x14ac:dyDescent="0.25">
      <c r="A6" s="441" t="s">
        <v>103</v>
      </c>
      <c r="B6" s="490" t="s">
        <v>77</v>
      </c>
      <c r="C6" s="491"/>
      <c r="D6" s="491"/>
      <c r="E6" s="491"/>
      <c r="F6" s="491"/>
      <c r="G6" s="491"/>
      <c r="H6" s="491"/>
      <c r="I6" s="441" t="s">
        <v>0</v>
      </c>
    </row>
    <row r="7" spans="1:11" ht="13.5" thickBot="1" x14ac:dyDescent="0.25">
      <c r="A7" s="442"/>
      <c r="B7" s="208" t="s">
        <v>202</v>
      </c>
      <c r="C7" s="208" t="s">
        <v>102</v>
      </c>
      <c r="D7" s="208" t="s">
        <v>101</v>
      </c>
      <c r="E7" s="208" t="s">
        <v>96</v>
      </c>
      <c r="F7" s="208" t="s">
        <v>99</v>
      </c>
      <c r="G7" s="208" t="s">
        <v>221</v>
      </c>
      <c r="H7" s="208" t="s">
        <v>98</v>
      </c>
      <c r="I7" s="442"/>
      <c r="K7" s="94"/>
    </row>
    <row r="8" spans="1:11" x14ac:dyDescent="0.2">
      <c r="A8" s="95" t="s">
        <v>297</v>
      </c>
      <c r="B8" s="60">
        <v>0</v>
      </c>
      <c r="C8" s="60">
        <v>1</v>
      </c>
      <c r="D8" s="60">
        <v>0</v>
      </c>
      <c r="E8" s="60">
        <v>0</v>
      </c>
      <c r="F8" s="60">
        <v>0</v>
      </c>
      <c r="G8" s="60">
        <v>0</v>
      </c>
      <c r="H8" s="60">
        <v>1</v>
      </c>
      <c r="I8" s="189">
        <f>SUM(B8:H8)</f>
        <v>2</v>
      </c>
      <c r="K8" s="94"/>
    </row>
    <row r="9" spans="1:11" x14ac:dyDescent="0.2">
      <c r="A9" s="73" t="s">
        <v>298</v>
      </c>
      <c r="B9" s="96">
        <v>1</v>
      </c>
      <c r="C9" s="96">
        <v>0</v>
      </c>
      <c r="D9" s="96">
        <v>1</v>
      </c>
      <c r="E9" s="96">
        <v>0</v>
      </c>
      <c r="F9" s="96">
        <v>1</v>
      </c>
      <c r="G9" s="96">
        <v>0</v>
      </c>
      <c r="H9" s="96">
        <v>0</v>
      </c>
      <c r="I9" s="188">
        <f>SUM(B9:H9)</f>
        <v>3</v>
      </c>
      <c r="K9" s="94"/>
    </row>
    <row r="10" spans="1:11" x14ac:dyDescent="0.2">
      <c r="A10" s="72" t="s">
        <v>293</v>
      </c>
      <c r="B10" s="60">
        <v>1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189">
        <f t="shared" ref="I10:I13" si="0">SUM(B10:H10)</f>
        <v>1</v>
      </c>
      <c r="K10" s="94"/>
    </row>
    <row r="11" spans="1:11" x14ac:dyDescent="0.2">
      <c r="A11" s="73" t="s">
        <v>218</v>
      </c>
      <c r="B11" s="96">
        <v>0</v>
      </c>
      <c r="C11" s="96">
        <v>0</v>
      </c>
      <c r="D11" s="96">
        <v>0</v>
      </c>
      <c r="E11" s="96">
        <v>1</v>
      </c>
      <c r="F11" s="96">
        <v>0</v>
      </c>
      <c r="G11" s="96">
        <v>0</v>
      </c>
      <c r="H11" s="96">
        <v>0</v>
      </c>
      <c r="I11" s="188">
        <f t="shared" si="0"/>
        <v>1</v>
      </c>
      <c r="K11" s="94"/>
    </row>
    <row r="12" spans="1:11" x14ac:dyDescent="0.2">
      <c r="A12" s="72" t="s">
        <v>304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1</v>
      </c>
      <c r="H12" s="60">
        <v>0</v>
      </c>
      <c r="I12" s="189">
        <f t="shared" si="0"/>
        <v>1</v>
      </c>
      <c r="K12" s="94"/>
    </row>
    <row r="13" spans="1:11" ht="18" x14ac:dyDescent="0.2">
      <c r="A13" s="73" t="s">
        <v>295</v>
      </c>
      <c r="B13" s="96">
        <v>0</v>
      </c>
      <c r="C13" s="96">
        <v>1</v>
      </c>
      <c r="D13" s="96">
        <v>0</v>
      </c>
      <c r="E13" s="96">
        <v>1</v>
      </c>
      <c r="F13" s="96">
        <v>0</v>
      </c>
      <c r="G13" s="96">
        <v>0</v>
      </c>
      <c r="H13" s="96">
        <v>0</v>
      </c>
      <c r="I13" s="188">
        <f t="shared" si="0"/>
        <v>2</v>
      </c>
      <c r="K13" s="94"/>
    </row>
    <row r="14" spans="1:11" ht="13.5" thickBot="1" x14ac:dyDescent="0.25">
      <c r="A14" s="72" t="s">
        <v>113</v>
      </c>
      <c r="B14" s="60">
        <v>0</v>
      </c>
      <c r="C14" s="60">
        <v>3</v>
      </c>
      <c r="D14" s="60">
        <v>0</v>
      </c>
      <c r="E14" s="60">
        <v>0</v>
      </c>
      <c r="F14" s="60">
        <v>2</v>
      </c>
      <c r="G14" s="60">
        <v>0</v>
      </c>
      <c r="H14" s="60">
        <v>0</v>
      </c>
      <c r="I14" s="189">
        <f>SUM(B14:H14)</f>
        <v>5</v>
      </c>
      <c r="K14" s="94"/>
    </row>
    <row r="15" spans="1:11" ht="18" customHeight="1" thickBot="1" x14ac:dyDescent="0.25">
      <c r="A15" s="208" t="s">
        <v>0</v>
      </c>
      <c r="B15" s="209">
        <f t="shared" ref="B15:H15" si="1">SUM(B8:B14)</f>
        <v>2</v>
      </c>
      <c r="C15" s="210">
        <f t="shared" si="1"/>
        <v>5</v>
      </c>
      <c r="D15" s="210">
        <f t="shared" si="1"/>
        <v>1</v>
      </c>
      <c r="E15" s="210">
        <f t="shared" si="1"/>
        <v>2</v>
      </c>
      <c r="F15" s="210">
        <f t="shared" si="1"/>
        <v>3</v>
      </c>
      <c r="G15" s="210">
        <f t="shared" si="1"/>
        <v>1</v>
      </c>
      <c r="H15" s="210">
        <f t="shared" si="1"/>
        <v>1</v>
      </c>
      <c r="I15" s="211">
        <f>SUM(B15:H15)</f>
        <v>15</v>
      </c>
    </row>
    <row r="16" spans="1:11" ht="7.5" customHeight="1" x14ac:dyDescent="0.2">
      <c r="K16" s="94"/>
    </row>
    <row r="35" spans="5:9" ht="12.75" hidden="1" customHeight="1" x14ac:dyDescent="0.2"/>
    <row r="36" spans="5:9" ht="12.75" hidden="1" customHeight="1" x14ac:dyDescent="0.2"/>
    <row r="37" spans="5:9" ht="11.25" hidden="1" customHeight="1" x14ac:dyDescent="0.2"/>
    <row r="38" spans="5:9" ht="11.25" customHeight="1" x14ac:dyDescent="0.2">
      <c r="E38" s="207"/>
      <c r="F38" s="207"/>
      <c r="G38" s="207"/>
      <c r="H38" s="207"/>
    </row>
    <row r="39" spans="5:9" ht="8.25" customHeight="1" x14ac:dyDescent="0.2">
      <c r="E39" s="207"/>
      <c r="F39" s="207"/>
      <c r="G39" s="207"/>
      <c r="H39" s="207"/>
      <c r="I39" s="100"/>
    </row>
    <row r="40" spans="5:9" ht="8.25" customHeight="1" x14ac:dyDescent="0.2">
      <c r="E40" s="207"/>
      <c r="F40" s="207"/>
      <c r="G40" s="207"/>
      <c r="H40" s="207"/>
    </row>
    <row r="41" spans="5:9" ht="8.25" customHeight="1" x14ac:dyDescent="0.2">
      <c r="E41" s="207"/>
      <c r="F41" s="207"/>
      <c r="G41" s="207"/>
      <c r="H41" s="207"/>
      <c r="I41" s="103"/>
    </row>
    <row r="42" spans="5:9" ht="8.25" customHeight="1" x14ac:dyDescent="0.2">
      <c r="E42" s="207"/>
      <c r="F42" s="207"/>
      <c r="G42" s="207"/>
      <c r="H42" s="207"/>
      <c r="I42" s="103"/>
    </row>
    <row r="43" spans="5:9" ht="8.25" customHeight="1" x14ac:dyDescent="0.2">
      <c r="E43" s="207"/>
      <c r="F43" s="207"/>
      <c r="G43" s="207"/>
      <c r="H43" s="207"/>
      <c r="I43" s="103"/>
    </row>
    <row r="44" spans="5:9" ht="8.25" customHeight="1" x14ac:dyDescent="0.2">
      <c r="E44" s="207"/>
      <c r="F44" s="207"/>
      <c r="G44" s="207"/>
      <c r="H44" s="207"/>
      <c r="I44" s="103"/>
    </row>
    <row r="45" spans="5:9" ht="8.25" customHeight="1" x14ac:dyDescent="0.2">
      <c r="E45" s="207"/>
      <c r="F45" s="207"/>
      <c r="G45" s="207"/>
      <c r="H45" s="207"/>
      <c r="I45" s="103"/>
    </row>
    <row r="46" spans="5:9" ht="8.25" customHeight="1" x14ac:dyDescent="0.2">
      <c r="E46" s="207"/>
      <c r="F46" s="207"/>
      <c r="G46" s="207"/>
      <c r="H46" s="207"/>
      <c r="I46" s="103"/>
    </row>
    <row r="47" spans="5:9" ht="8.25" customHeight="1" x14ac:dyDescent="0.2">
      <c r="E47" s="207"/>
      <c r="F47" s="207"/>
      <c r="G47" s="207"/>
      <c r="H47" s="207"/>
      <c r="I47" s="103"/>
    </row>
    <row r="48" spans="5:9" ht="8.25" customHeight="1" x14ac:dyDescent="0.2">
      <c r="E48" s="207"/>
      <c r="F48" s="207"/>
      <c r="G48" s="207"/>
      <c r="H48" s="207"/>
      <c r="I48" s="103"/>
    </row>
    <row r="49" spans="1:16" ht="8.25" customHeight="1" x14ac:dyDescent="0.2">
      <c r="E49" s="207"/>
      <c r="F49" s="207"/>
      <c r="G49" s="207"/>
      <c r="H49" s="207"/>
      <c r="I49" s="103"/>
    </row>
    <row r="50" spans="1:16" ht="9.75" customHeight="1" x14ac:dyDescent="0.2">
      <c r="E50" s="207"/>
      <c r="F50" s="207"/>
      <c r="G50" s="207"/>
      <c r="H50" s="207"/>
    </row>
    <row r="51" spans="1:16" ht="9.75" customHeight="1" x14ac:dyDescent="0.2">
      <c r="E51" s="207"/>
      <c r="F51" s="207"/>
      <c r="G51" s="207"/>
      <c r="H51" s="207"/>
    </row>
    <row r="52" spans="1:16" ht="9.75" customHeight="1" x14ac:dyDescent="0.2">
      <c r="E52" s="207"/>
      <c r="F52" s="207"/>
      <c r="G52" s="207"/>
      <c r="H52" s="207"/>
    </row>
    <row r="53" spans="1:16" ht="9.75" customHeight="1" x14ac:dyDescent="0.2">
      <c r="E53" s="207"/>
      <c r="F53" s="207"/>
      <c r="G53" s="207"/>
      <c r="H53" s="207"/>
    </row>
    <row r="54" spans="1:16" ht="9.75" customHeight="1" x14ac:dyDescent="0.2">
      <c r="E54" s="207"/>
      <c r="F54" s="207"/>
      <c r="G54" s="207"/>
      <c r="H54" s="207"/>
    </row>
    <row r="55" spans="1:16" ht="10.5" customHeight="1" x14ac:dyDescent="0.2">
      <c r="A55" s="440" t="s">
        <v>77</v>
      </c>
      <c r="B55" s="440"/>
      <c r="C55" s="440"/>
      <c r="D55" s="440"/>
      <c r="E55" s="440"/>
      <c r="F55" s="440"/>
      <c r="G55" s="440"/>
      <c r="H55" s="440"/>
      <c r="I55" s="440"/>
    </row>
    <row r="56" spans="1:16" ht="9" customHeight="1" x14ac:dyDescent="0.2">
      <c r="A56" s="402"/>
      <c r="B56" s="402"/>
      <c r="C56" s="402"/>
      <c r="D56" s="402"/>
      <c r="E56" s="402"/>
      <c r="F56" s="402"/>
      <c r="G56" s="402"/>
      <c r="H56" s="402"/>
    </row>
    <row r="57" spans="1:16" ht="8.25" customHeight="1" x14ac:dyDescent="0.2">
      <c r="A57" s="251" t="s">
        <v>94</v>
      </c>
      <c r="C57" s="352"/>
      <c r="D57" s="352"/>
      <c r="E57" s="493" t="s">
        <v>86</v>
      </c>
      <c r="F57" s="493"/>
      <c r="G57" s="493"/>
      <c r="H57" s="493"/>
      <c r="I57" s="493"/>
      <c r="J57" s="403"/>
      <c r="K57" s="403"/>
      <c r="L57" s="403"/>
      <c r="M57" s="403"/>
      <c r="N57" s="403"/>
      <c r="O57" s="403"/>
      <c r="P57" s="403"/>
    </row>
    <row r="58" spans="1:16" ht="8.25" customHeight="1" x14ac:dyDescent="0.2">
      <c r="A58" s="251" t="s">
        <v>93</v>
      </c>
      <c r="C58" s="352"/>
      <c r="D58" s="352"/>
      <c r="E58" s="493" t="s">
        <v>85</v>
      </c>
      <c r="F58" s="493"/>
      <c r="G58" s="493"/>
      <c r="H58" s="493"/>
      <c r="I58" s="493"/>
      <c r="J58" s="403"/>
      <c r="K58" s="403"/>
      <c r="L58" s="403"/>
      <c r="M58" s="403"/>
      <c r="N58" s="403"/>
      <c r="O58" s="403"/>
      <c r="P58" s="403"/>
    </row>
    <row r="59" spans="1:16" ht="8.25" customHeight="1" x14ac:dyDescent="0.2">
      <c r="A59" s="251" t="s">
        <v>92</v>
      </c>
      <c r="C59" s="352"/>
      <c r="D59" s="352"/>
      <c r="E59" s="493" t="s">
        <v>84</v>
      </c>
      <c r="F59" s="493"/>
      <c r="G59" s="493"/>
      <c r="H59" s="493"/>
      <c r="I59" s="493"/>
      <c r="J59" s="403"/>
      <c r="K59" s="403"/>
      <c r="L59" s="403"/>
      <c r="M59" s="403"/>
      <c r="N59" s="403"/>
      <c r="O59" s="403"/>
      <c r="P59" s="403"/>
    </row>
    <row r="60" spans="1:16" ht="8.25" customHeight="1" x14ac:dyDescent="0.2">
      <c r="A60" s="251" t="s">
        <v>91</v>
      </c>
      <c r="C60" s="352"/>
      <c r="D60" s="352"/>
      <c r="E60" s="493" t="s">
        <v>83</v>
      </c>
      <c r="F60" s="493"/>
      <c r="G60" s="493"/>
      <c r="H60" s="493"/>
      <c r="I60" s="493"/>
      <c r="J60" s="403"/>
      <c r="K60" s="403"/>
      <c r="L60" s="403"/>
      <c r="M60" s="403"/>
      <c r="N60" s="403"/>
      <c r="O60" s="403"/>
      <c r="P60" s="403"/>
    </row>
    <row r="61" spans="1:16" ht="8.25" customHeight="1" x14ac:dyDescent="0.2">
      <c r="A61" s="251" t="s">
        <v>90</v>
      </c>
      <c r="C61" s="352"/>
      <c r="D61" s="352"/>
      <c r="E61" s="493" t="s">
        <v>82</v>
      </c>
      <c r="F61" s="493"/>
      <c r="G61" s="493"/>
      <c r="H61" s="493"/>
      <c r="I61" s="493"/>
      <c r="J61" s="403"/>
      <c r="K61" s="403"/>
      <c r="L61" s="403"/>
      <c r="M61" s="403"/>
      <c r="N61" s="403"/>
      <c r="O61" s="403"/>
      <c r="P61" s="403"/>
    </row>
    <row r="62" spans="1:16" ht="8.25" customHeight="1" x14ac:dyDescent="0.2">
      <c r="A62" s="251" t="s">
        <v>89</v>
      </c>
      <c r="C62" s="352"/>
      <c r="D62" s="352"/>
      <c r="E62" s="493" t="s">
        <v>81</v>
      </c>
      <c r="F62" s="493"/>
      <c r="G62" s="493"/>
      <c r="H62" s="493"/>
      <c r="I62" s="493"/>
      <c r="J62" s="403"/>
      <c r="K62" s="403"/>
      <c r="L62" s="403"/>
      <c r="M62" s="403"/>
      <c r="N62" s="403"/>
      <c r="O62" s="403"/>
      <c r="P62" s="403"/>
    </row>
    <row r="63" spans="1:16" ht="8.25" customHeight="1" x14ac:dyDescent="0.2">
      <c r="A63" s="251" t="s">
        <v>88</v>
      </c>
      <c r="C63" s="352"/>
      <c r="D63" s="352"/>
      <c r="E63" s="493" t="s">
        <v>80</v>
      </c>
      <c r="F63" s="493"/>
      <c r="G63" s="493"/>
      <c r="H63" s="493"/>
      <c r="I63" s="493"/>
      <c r="J63" s="403"/>
      <c r="K63" s="403"/>
      <c r="L63" s="403"/>
      <c r="M63" s="403"/>
      <c r="N63" s="403"/>
      <c r="O63" s="403"/>
      <c r="P63" s="403"/>
    </row>
    <row r="64" spans="1:16" ht="8.25" customHeight="1" x14ac:dyDescent="0.2">
      <c r="A64" s="251" t="s">
        <v>87</v>
      </c>
      <c r="C64" s="352"/>
      <c r="D64" s="352"/>
      <c r="E64" s="493" t="s">
        <v>79</v>
      </c>
      <c r="F64" s="493"/>
      <c r="G64" s="493"/>
      <c r="H64" s="493"/>
      <c r="I64" s="493"/>
      <c r="J64" s="403"/>
      <c r="K64" s="403"/>
      <c r="L64" s="403"/>
      <c r="M64" s="403"/>
      <c r="N64" s="403"/>
      <c r="O64" s="403"/>
      <c r="P64" s="403"/>
    </row>
    <row r="65" spans="1:17" ht="8.25" customHeight="1" x14ac:dyDescent="0.2">
      <c r="A65" s="101"/>
      <c r="C65" s="352"/>
      <c r="D65" s="352"/>
      <c r="E65" s="493" t="s">
        <v>228</v>
      </c>
      <c r="F65" s="493"/>
      <c r="G65" s="493"/>
      <c r="H65" s="493"/>
      <c r="I65" s="493"/>
      <c r="J65" s="403"/>
      <c r="K65" s="403"/>
      <c r="L65" s="403"/>
      <c r="M65" s="403"/>
      <c r="N65" s="403"/>
      <c r="O65" s="403"/>
      <c r="P65" s="403"/>
    </row>
    <row r="66" spans="1:17" ht="13.5" customHeight="1" x14ac:dyDescent="0.2">
      <c r="A66" s="65" t="s">
        <v>32</v>
      </c>
      <c r="I66" s="104"/>
    </row>
    <row r="67" spans="1:17" ht="13.5" customHeight="1" x14ac:dyDescent="0.2"/>
    <row r="68" spans="1:17" x14ac:dyDescent="0.2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</row>
    <row r="69" spans="1:17" x14ac:dyDescent="0.2">
      <c r="A69" s="402"/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</row>
    <row r="70" spans="1:17" x14ac:dyDescent="0.15">
      <c r="A70" s="438"/>
      <c r="B70" s="438"/>
      <c r="C70" s="438"/>
      <c r="D70" s="438"/>
      <c r="E70" s="115"/>
      <c r="F70" s="439"/>
      <c r="G70" s="439"/>
      <c r="H70" s="439"/>
      <c r="I70" s="439"/>
      <c r="J70" s="439"/>
      <c r="K70" s="439"/>
      <c r="L70" s="439"/>
      <c r="M70" s="439"/>
      <c r="N70" s="439"/>
      <c r="O70" s="439"/>
      <c r="P70" s="439"/>
      <c r="Q70" s="439"/>
    </row>
    <row r="71" spans="1:17" x14ac:dyDescent="0.2">
      <c r="A71" s="437"/>
      <c r="B71" s="437"/>
      <c r="C71" s="437"/>
      <c r="D71" s="437"/>
      <c r="E71" s="101"/>
      <c r="F71" s="439"/>
      <c r="G71" s="439"/>
      <c r="H71" s="439"/>
      <c r="I71" s="439"/>
      <c r="J71" s="439"/>
      <c r="K71" s="439"/>
      <c r="L71" s="439"/>
      <c r="M71" s="439"/>
      <c r="N71" s="439"/>
      <c r="O71" s="439"/>
      <c r="P71" s="439"/>
      <c r="Q71" s="439"/>
    </row>
    <row r="72" spans="1:17" x14ac:dyDescent="0.2">
      <c r="A72" s="437"/>
      <c r="B72" s="437"/>
      <c r="C72" s="437"/>
      <c r="D72" s="437"/>
      <c r="E72" s="101"/>
      <c r="F72" s="439"/>
      <c r="G72" s="439"/>
      <c r="H72" s="439"/>
      <c r="I72" s="439"/>
      <c r="J72" s="439"/>
      <c r="K72" s="439"/>
      <c r="L72" s="439"/>
      <c r="M72" s="439"/>
      <c r="N72" s="439"/>
      <c r="O72" s="439"/>
      <c r="P72" s="439"/>
      <c r="Q72" s="439"/>
    </row>
    <row r="73" spans="1:17" x14ac:dyDescent="0.2">
      <c r="A73" s="437"/>
      <c r="B73" s="437"/>
      <c r="C73" s="437"/>
      <c r="D73" s="437"/>
      <c r="E73" s="101"/>
      <c r="F73" s="439"/>
      <c r="G73" s="439"/>
      <c r="H73" s="439"/>
      <c r="I73" s="439"/>
      <c r="J73" s="439"/>
      <c r="K73" s="439"/>
      <c r="L73" s="439"/>
      <c r="M73" s="439"/>
      <c r="N73" s="439"/>
      <c r="O73" s="439"/>
      <c r="P73" s="439"/>
      <c r="Q73" s="439"/>
    </row>
    <row r="74" spans="1:17" x14ac:dyDescent="0.2">
      <c r="A74" s="437"/>
      <c r="B74" s="437"/>
      <c r="C74" s="437"/>
      <c r="D74" s="437"/>
      <c r="E74" s="101"/>
      <c r="F74" s="439"/>
      <c r="G74" s="439"/>
      <c r="H74" s="439"/>
      <c r="I74" s="439"/>
      <c r="J74" s="439"/>
      <c r="K74" s="439"/>
      <c r="L74" s="439"/>
      <c r="M74" s="439"/>
      <c r="N74" s="439"/>
      <c r="O74" s="439"/>
      <c r="P74" s="439"/>
      <c r="Q74" s="439"/>
    </row>
    <row r="75" spans="1:17" x14ac:dyDescent="0.2">
      <c r="A75" s="437"/>
      <c r="B75" s="437"/>
      <c r="C75" s="437"/>
      <c r="D75" s="437"/>
      <c r="E75" s="101"/>
      <c r="F75" s="439"/>
      <c r="G75" s="439"/>
      <c r="H75" s="439"/>
      <c r="I75" s="439"/>
      <c r="J75" s="439"/>
      <c r="K75" s="439"/>
      <c r="L75" s="439"/>
      <c r="M75" s="439"/>
      <c r="N75" s="439"/>
      <c r="O75" s="439"/>
      <c r="P75" s="439"/>
      <c r="Q75" s="439"/>
    </row>
    <row r="76" spans="1:17" x14ac:dyDescent="0.2">
      <c r="A76" s="437"/>
      <c r="B76" s="437"/>
      <c r="C76" s="437"/>
      <c r="D76" s="437"/>
      <c r="E76" s="101"/>
      <c r="F76" s="439"/>
      <c r="G76" s="439"/>
      <c r="H76" s="439"/>
      <c r="I76" s="439"/>
      <c r="J76" s="439"/>
      <c r="K76" s="439"/>
      <c r="L76" s="439"/>
      <c r="M76" s="439"/>
      <c r="N76" s="439"/>
      <c r="O76" s="439"/>
      <c r="P76" s="439"/>
      <c r="Q76" s="439"/>
    </row>
    <row r="77" spans="1:17" x14ac:dyDescent="0.2">
      <c r="A77" s="437"/>
      <c r="B77" s="437"/>
      <c r="C77" s="437"/>
      <c r="D77" s="437"/>
      <c r="E77" s="101"/>
      <c r="F77" s="439"/>
      <c r="G77" s="439"/>
      <c r="H77" s="439"/>
      <c r="I77" s="439"/>
      <c r="J77" s="439"/>
      <c r="K77" s="439"/>
      <c r="L77" s="439"/>
      <c r="M77" s="439"/>
      <c r="N77" s="439"/>
      <c r="O77" s="439"/>
      <c r="P77" s="439"/>
      <c r="Q77" s="439"/>
    </row>
    <row r="78" spans="1:17" x14ac:dyDescent="0.2">
      <c r="A78" s="101"/>
      <c r="B78" s="101"/>
      <c r="C78" s="101"/>
      <c r="D78" s="101"/>
      <c r="E78" s="101"/>
      <c r="F78" s="439"/>
      <c r="G78" s="439"/>
      <c r="H78" s="439"/>
      <c r="I78" s="439"/>
      <c r="J78" s="439"/>
      <c r="K78" s="439"/>
      <c r="L78" s="439"/>
      <c r="M78" s="439"/>
      <c r="N78" s="439"/>
      <c r="O78" s="439"/>
      <c r="P78" s="439"/>
      <c r="Q78" s="439"/>
    </row>
  </sheetData>
  <mergeCells count="34">
    <mergeCell ref="E65:I65"/>
    <mergeCell ref="A1:I1"/>
    <mergeCell ref="A3:I3"/>
    <mergeCell ref="A5:I5"/>
    <mergeCell ref="A6:A7"/>
    <mergeCell ref="B6:H6"/>
    <mergeCell ref="I6:I7"/>
    <mergeCell ref="A4:I4"/>
    <mergeCell ref="F74:Q74"/>
    <mergeCell ref="A70:D70"/>
    <mergeCell ref="F70:Q70"/>
    <mergeCell ref="A71:D71"/>
    <mergeCell ref="F71:Q71"/>
    <mergeCell ref="A55:I55"/>
    <mergeCell ref="E57:I57"/>
    <mergeCell ref="E58:I58"/>
    <mergeCell ref="E59:I59"/>
    <mergeCell ref="F78:Q78"/>
    <mergeCell ref="A75:D75"/>
    <mergeCell ref="F75:Q75"/>
    <mergeCell ref="A76:D76"/>
    <mergeCell ref="F76:Q76"/>
    <mergeCell ref="A77:D77"/>
    <mergeCell ref="F77:Q77"/>
    <mergeCell ref="A72:D72"/>
    <mergeCell ref="F72:Q72"/>
    <mergeCell ref="A73:D73"/>
    <mergeCell ref="F73:Q73"/>
    <mergeCell ref="A74:D74"/>
    <mergeCell ref="E60:I60"/>
    <mergeCell ref="E61:I61"/>
    <mergeCell ref="E62:I62"/>
    <mergeCell ref="E63:I63"/>
    <mergeCell ref="E64:I64"/>
  </mergeCells>
  <printOptions horizontalCentered="1" verticalCentered="1"/>
  <pageMargins left="0" right="0" top="0" bottom="0" header="0" footer="0"/>
  <pageSetup paperSize="9" scale="8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48"/>
  <sheetViews>
    <sheetView showGridLines="0" view="pageBreakPreview" topLeftCell="A7" zoomScale="145" zoomScaleNormal="115" zoomScaleSheetLayoutView="145" workbookViewId="0">
      <selection activeCell="J14" sqref="J14"/>
    </sheetView>
  </sheetViews>
  <sheetFormatPr baseColWidth="10" defaultColWidth="11.42578125" defaultRowHeight="12.75" x14ac:dyDescent="0.2"/>
  <cols>
    <col min="1" max="1" width="26.140625" style="59" customWidth="1"/>
    <col min="2" max="8" width="6" style="59" customWidth="1"/>
    <col min="9" max="9" width="7.42578125" style="59" customWidth="1"/>
    <col min="10" max="16384" width="11.42578125" style="59"/>
  </cols>
  <sheetData>
    <row r="1" spans="1:12" ht="15" x14ac:dyDescent="0.2">
      <c r="A1" s="417" t="s">
        <v>242</v>
      </c>
      <c r="B1" s="417"/>
      <c r="C1" s="417"/>
      <c r="D1" s="417"/>
      <c r="E1" s="417"/>
      <c r="F1" s="417"/>
      <c r="G1" s="417"/>
      <c r="H1" s="417"/>
      <c r="I1" s="417"/>
    </row>
    <row r="2" spans="1:12" ht="15" x14ac:dyDescent="0.2">
      <c r="A2" s="81" t="s">
        <v>122</v>
      </c>
      <c r="B2" s="75"/>
      <c r="C2" s="82"/>
      <c r="D2" s="82"/>
      <c r="E2" s="82"/>
      <c r="F2" s="82"/>
      <c r="G2" s="82"/>
      <c r="H2" s="82"/>
      <c r="I2" s="82"/>
    </row>
    <row r="3" spans="1:12" ht="31.5" customHeight="1" x14ac:dyDescent="0.2">
      <c r="A3" s="419" t="s">
        <v>152</v>
      </c>
      <c r="B3" s="419"/>
      <c r="C3" s="419"/>
      <c r="D3" s="419"/>
      <c r="E3" s="419"/>
      <c r="F3" s="419"/>
      <c r="G3" s="419"/>
      <c r="H3" s="419"/>
      <c r="I3" s="419"/>
    </row>
    <row r="4" spans="1:12" ht="15" x14ac:dyDescent="0.2">
      <c r="A4" s="426" t="s">
        <v>315</v>
      </c>
      <c r="B4" s="419"/>
      <c r="C4" s="419"/>
      <c r="D4" s="419"/>
      <c r="E4" s="419"/>
      <c r="F4" s="419"/>
      <c r="G4" s="419"/>
      <c r="H4" s="419"/>
      <c r="I4" s="419"/>
    </row>
    <row r="5" spans="1:12" ht="13.5" customHeight="1" thickBot="1" x14ac:dyDescent="0.25">
      <c r="A5" s="495"/>
      <c r="B5" s="495"/>
      <c r="C5" s="495"/>
      <c r="D5" s="495"/>
      <c r="E5" s="495"/>
      <c r="F5" s="495"/>
      <c r="G5" s="495"/>
      <c r="H5" s="495"/>
      <c r="I5" s="495"/>
    </row>
    <row r="6" spans="1:12" ht="13.5" thickBot="1" x14ac:dyDescent="0.25">
      <c r="A6" s="441" t="s">
        <v>112</v>
      </c>
      <c r="B6" s="490" t="s">
        <v>77</v>
      </c>
      <c r="C6" s="491"/>
      <c r="D6" s="491"/>
      <c r="E6" s="491"/>
      <c r="F6" s="491"/>
      <c r="G6" s="491"/>
      <c r="H6" s="491"/>
      <c r="I6" s="441" t="s">
        <v>0</v>
      </c>
    </row>
    <row r="7" spans="1:12" ht="13.5" thickBot="1" x14ac:dyDescent="0.25">
      <c r="A7" s="442"/>
      <c r="B7" s="243" t="s">
        <v>202</v>
      </c>
      <c r="C7" s="350" t="s">
        <v>102</v>
      </c>
      <c r="D7" s="297" t="s">
        <v>101</v>
      </c>
      <c r="E7" s="353" t="s">
        <v>96</v>
      </c>
      <c r="F7" s="359" t="s">
        <v>99</v>
      </c>
      <c r="G7" s="353" t="s">
        <v>221</v>
      </c>
      <c r="H7" s="353" t="s">
        <v>98</v>
      </c>
      <c r="I7" s="442"/>
    </row>
    <row r="8" spans="1:12" x14ac:dyDescent="0.2">
      <c r="A8" s="95" t="s">
        <v>131</v>
      </c>
      <c r="B8" s="60">
        <v>0</v>
      </c>
      <c r="C8" s="60">
        <v>0</v>
      </c>
      <c r="D8" s="60">
        <v>0</v>
      </c>
      <c r="E8" s="60">
        <v>1</v>
      </c>
      <c r="F8" s="60">
        <v>0</v>
      </c>
      <c r="G8" s="60">
        <v>0</v>
      </c>
      <c r="H8" s="60">
        <v>0</v>
      </c>
      <c r="I8" s="189">
        <f t="shared" ref="I8:I13" si="0">SUM(B8:H8)</f>
        <v>1</v>
      </c>
    </row>
    <row r="9" spans="1:12" ht="15.75" customHeight="1" x14ac:dyDescent="0.2">
      <c r="A9" s="73" t="s">
        <v>107</v>
      </c>
      <c r="B9" s="96">
        <v>0</v>
      </c>
      <c r="C9" s="96">
        <v>0</v>
      </c>
      <c r="D9" s="96">
        <v>0</v>
      </c>
      <c r="E9" s="96">
        <v>0</v>
      </c>
      <c r="F9" s="96">
        <v>1</v>
      </c>
      <c r="G9" s="96">
        <v>0</v>
      </c>
      <c r="H9" s="96">
        <v>0</v>
      </c>
      <c r="I9" s="188">
        <f t="shared" si="0"/>
        <v>1</v>
      </c>
    </row>
    <row r="10" spans="1:12" x14ac:dyDescent="0.2">
      <c r="A10" s="72" t="s">
        <v>110</v>
      </c>
      <c r="B10" s="60">
        <v>1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189">
        <f t="shared" si="0"/>
        <v>1</v>
      </c>
    </row>
    <row r="11" spans="1:12" ht="15.75" customHeight="1" x14ac:dyDescent="0.2">
      <c r="A11" s="73" t="s">
        <v>105</v>
      </c>
      <c r="B11" s="96">
        <v>0</v>
      </c>
      <c r="C11" s="96">
        <v>0</v>
      </c>
      <c r="D11" s="96">
        <v>1</v>
      </c>
      <c r="E11" s="96">
        <v>0</v>
      </c>
      <c r="F11" s="96">
        <v>1</v>
      </c>
      <c r="G11" s="96">
        <v>0</v>
      </c>
      <c r="H11" s="96">
        <v>0</v>
      </c>
      <c r="I11" s="188">
        <f t="shared" si="0"/>
        <v>2</v>
      </c>
    </row>
    <row r="12" spans="1:12" ht="18" x14ac:dyDescent="0.2">
      <c r="A12" s="72" t="s">
        <v>116</v>
      </c>
      <c r="B12" s="60">
        <v>1</v>
      </c>
      <c r="C12" s="60">
        <v>1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189">
        <f t="shared" si="0"/>
        <v>2</v>
      </c>
    </row>
    <row r="13" spans="1:12" ht="13.5" thickBot="1" x14ac:dyDescent="0.25">
      <c r="A13" s="73" t="s">
        <v>1</v>
      </c>
      <c r="B13" s="96">
        <v>0</v>
      </c>
      <c r="C13" s="96">
        <v>4</v>
      </c>
      <c r="D13" s="96">
        <v>0</v>
      </c>
      <c r="E13" s="96">
        <v>1</v>
      </c>
      <c r="F13" s="96">
        <v>1</v>
      </c>
      <c r="G13" s="96">
        <v>1</v>
      </c>
      <c r="H13" s="96">
        <v>1</v>
      </c>
      <c r="I13" s="188">
        <f t="shared" si="0"/>
        <v>8</v>
      </c>
    </row>
    <row r="14" spans="1:12" ht="18" customHeight="1" thickBot="1" x14ac:dyDescent="0.25">
      <c r="A14" s="208" t="s">
        <v>0</v>
      </c>
      <c r="B14" s="209">
        <f t="shared" ref="B14:I14" si="1">SUM(B8:B13)</f>
        <v>2</v>
      </c>
      <c r="C14" s="210">
        <f t="shared" si="1"/>
        <v>5</v>
      </c>
      <c r="D14" s="210">
        <f t="shared" si="1"/>
        <v>1</v>
      </c>
      <c r="E14" s="210">
        <f t="shared" si="1"/>
        <v>2</v>
      </c>
      <c r="F14" s="210">
        <f t="shared" si="1"/>
        <v>3</v>
      </c>
      <c r="G14" s="210">
        <f t="shared" si="1"/>
        <v>1</v>
      </c>
      <c r="H14" s="210">
        <f t="shared" si="1"/>
        <v>1</v>
      </c>
      <c r="I14" s="211">
        <f t="shared" si="1"/>
        <v>15</v>
      </c>
    </row>
    <row r="15" spans="1:12" s="94" customFormat="1" x14ac:dyDescent="0.2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21" spans="10:10" x14ac:dyDescent="0.2">
      <c r="J21" s="97"/>
    </row>
    <row r="22" spans="10:10" x14ac:dyDescent="0.15">
      <c r="J22" s="98"/>
    </row>
    <row r="23" spans="10:10" x14ac:dyDescent="0.2">
      <c r="J23" s="99"/>
    </row>
    <row r="24" spans="10:10" x14ac:dyDescent="0.2">
      <c r="J24" s="99"/>
    </row>
    <row r="25" spans="10:10" x14ac:dyDescent="0.2">
      <c r="J25" s="99"/>
    </row>
    <row r="26" spans="10:10" x14ac:dyDescent="0.2">
      <c r="J26" s="99"/>
    </row>
    <row r="27" spans="10:10" x14ac:dyDescent="0.2">
      <c r="J27" s="99"/>
    </row>
    <row r="28" spans="10:10" x14ac:dyDescent="0.2">
      <c r="J28" s="99"/>
    </row>
    <row r="29" spans="10:10" x14ac:dyDescent="0.2">
      <c r="J29" s="99"/>
    </row>
    <row r="30" spans="10:10" x14ac:dyDescent="0.2">
      <c r="J30" s="99"/>
    </row>
    <row r="33" spans="1:16" ht="11.25" customHeight="1" x14ac:dyDescent="0.2"/>
    <row r="34" spans="1:16" ht="10.5" customHeight="1" x14ac:dyDescent="0.2">
      <c r="A34" s="440" t="s">
        <v>77</v>
      </c>
      <c r="B34" s="440"/>
      <c r="C34" s="440"/>
      <c r="D34" s="440"/>
      <c r="E34" s="440"/>
      <c r="F34" s="440"/>
      <c r="G34" s="440"/>
      <c r="H34" s="440"/>
      <c r="I34" s="440"/>
    </row>
    <row r="35" spans="1:16" ht="9" customHeight="1" x14ac:dyDescent="0.2">
      <c r="A35" s="100"/>
      <c r="B35" s="100"/>
      <c r="C35" s="351"/>
      <c r="D35" s="298"/>
      <c r="E35" s="354"/>
      <c r="F35" s="360"/>
      <c r="G35" s="354"/>
      <c r="H35" s="354"/>
    </row>
    <row r="36" spans="1:16" ht="8.25" customHeight="1" x14ac:dyDescent="0.2">
      <c r="A36" s="251" t="s">
        <v>94</v>
      </c>
      <c r="C36" s="352"/>
      <c r="D36" s="352"/>
      <c r="E36" s="493" t="s">
        <v>86</v>
      </c>
      <c r="F36" s="493"/>
      <c r="G36" s="493"/>
      <c r="H36" s="493"/>
      <c r="I36" s="493"/>
      <c r="J36" s="403"/>
      <c r="K36" s="403"/>
      <c r="L36" s="403"/>
      <c r="M36" s="403"/>
      <c r="N36" s="403"/>
      <c r="O36" s="403"/>
      <c r="P36" s="403"/>
    </row>
    <row r="37" spans="1:16" ht="8.25" customHeight="1" x14ac:dyDescent="0.2">
      <c r="A37" s="251" t="s">
        <v>93</v>
      </c>
      <c r="C37" s="352"/>
      <c r="D37" s="352"/>
      <c r="E37" s="493" t="s">
        <v>85</v>
      </c>
      <c r="F37" s="493"/>
      <c r="G37" s="493"/>
      <c r="H37" s="493"/>
      <c r="I37" s="493"/>
      <c r="J37" s="403"/>
      <c r="K37" s="403"/>
      <c r="L37" s="403"/>
      <c r="M37" s="403"/>
      <c r="N37" s="403"/>
      <c r="O37" s="403"/>
      <c r="P37" s="403"/>
    </row>
    <row r="38" spans="1:16" ht="8.25" customHeight="1" x14ac:dyDescent="0.2">
      <c r="A38" s="251" t="s">
        <v>92</v>
      </c>
      <c r="C38" s="352"/>
      <c r="D38" s="352"/>
      <c r="E38" s="493" t="s">
        <v>84</v>
      </c>
      <c r="F38" s="493"/>
      <c r="G38" s="493"/>
      <c r="H38" s="493"/>
      <c r="I38" s="493"/>
      <c r="J38" s="403"/>
      <c r="K38" s="403"/>
      <c r="L38" s="403"/>
      <c r="M38" s="403"/>
      <c r="N38" s="403"/>
      <c r="O38" s="403"/>
      <c r="P38" s="403"/>
    </row>
    <row r="39" spans="1:16" ht="8.25" customHeight="1" x14ac:dyDescent="0.2">
      <c r="A39" s="251" t="s">
        <v>91</v>
      </c>
      <c r="C39" s="352"/>
      <c r="D39" s="352"/>
      <c r="E39" s="493" t="s">
        <v>83</v>
      </c>
      <c r="F39" s="493"/>
      <c r="G39" s="493"/>
      <c r="H39" s="493"/>
      <c r="I39" s="493"/>
      <c r="J39" s="403"/>
      <c r="K39" s="403"/>
      <c r="L39" s="403"/>
      <c r="M39" s="403"/>
      <c r="N39" s="403"/>
      <c r="O39" s="403"/>
      <c r="P39" s="403"/>
    </row>
    <row r="40" spans="1:16" ht="8.25" customHeight="1" x14ac:dyDescent="0.2">
      <c r="A40" s="251" t="s">
        <v>90</v>
      </c>
      <c r="C40" s="352"/>
      <c r="D40" s="352"/>
      <c r="E40" s="493" t="s">
        <v>82</v>
      </c>
      <c r="F40" s="493"/>
      <c r="G40" s="493"/>
      <c r="H40" s="493"/>
      <c r="I40" s="493"/>
      <c r="J40" s="403"/>
      <c r="K40" s="403"/>
      <c r="L40" s="403"/>
      <c r="M40" s="403"/>
      <c r="N40" s="403"/>
      <c r="O40" s="403"/>
      <c r="P40" s="403"/>
    </row>
    <row r="41" spans="1:16" ht="8.25" customHeight="1" x14ac:dyDescent="0.2">
      <c r="A41" s="251" t="s">
        <v>89</v>
      </c>
      <c r="C41" s="352"/>
      <c r="D41" s="352"/>
      <c r="E41" s="493" t="s">
        <v>81</v>
      </c>
      <c r="F41" s="493"/>
      <c r="G41" s="493"/>
      <c r="H41" s="493"/>
      <c r="I41" s="493"/>
      <c r="J41" s="403"/>
      <c r="K41" s="403"/>
      <c r="L41" s="403"/>
      <c r="M41" s="403"/>
      <c r="N41" s="403"/>
      <c r="O41" s="403"/>
      <c r="P41" s="403"/>
    </row>
    <row r="42" spans="1:16" ht="8.25" customHeight="1" x14ac:dyDescent="0.2">
      <c r="A42" s="251" t="s">
        <v>88</v>
      </c>
      <c r="C42" s="352"/>
      <c r="D42" s="352"/>
      <c r="E42" s="493" t="s">
        <v>80</v>
      </c>
      <c r="F42" s="493"/>
      <c r="G42" s="493"/>
      <c r="H42" s="493"/>
      <c r="I42" s="493"/>
      <c r="J42" s="403"/>
      <c r="K42" s="403"/>
      <c r="L42" s="403"/>
      <c r="M42" s="403"/>
      <c r="N42" s="403"/>
      <c r="O42" s="403"/>
      <c r="P42" s="403"/>
    </row>
    <row r="43" spans="1:16" ht="8.25" customHeight="1" x14ac:dyDescent="0.2">
      <c r="A43" s="251" t="s">
        <v>87</v>
      </c>
      <c r="C43" s="352"/>
      <c r="D43" s="352"/>
      <c r="E43" s="493" t="s">
        <v>79</v>
      </c>
      <c r="F43" s="493"/>
      <c r="G43" s="493"/>
      <c r="H43" s="493"/>
      <c r="I43" s="493"/>
      <c r="J43" s="403"/>
      <c r="K43" s="403"/>
      <c r="L43" s="403"/>
      <c r="M43" s="403"/>
      <c r="N43" s="403"/>
      <c r="O43" s="403"/>
      <c r="P43" s="403"/>
    </row>
    <row r="44" spans="1:16" ht="8.25" customHeight="1" x14ac:dyDescent="0.2">
      <c r="A44" s="101"/>
      <c r="C44" s="352"/>
      <c r="D44" s="352"/>
      <c r="E44" s="493" t="s">
        <v>228</v>
      </c>
      <c r="F44" s="493"/>
      <c r="G44" s="493"/>
      <c r="H44" s="493"/>
      <c r="I44" s="493"/>
      <c r="J44" s="403"/>
      <c r="K44" s="403"/>
      <c r="L44" s="403"/>
      <c r="M44" s="403"/>
      <c r="N44" s="403"/>
      <c r="O44" s="403"/>
      <c r="P44" s="403"/>
    </row>
    <row r="45" spans="1:16" ht="5.25" customHeight="1" x14ac:dyDescent="0.2">
      <c r="A45" s="101"/>
      <c r="B45" s="101"/>
      <c r="C45" s="101"/>
      <c r="D45" s="101"/>
      <c r="E45" s="101"/>
      <c r="F45" s="101"/>
      <c r="G45" s="101"/>
      <c r="H45" s="101"/>
    </row>
    <row r="46" spans="1:16" ht="9.75" customHeight="1" x14ac:dyDescent="0.2">
      <c r="A46" s="65" t="s">
        <v>32</v>
      </c>
    </row>
    <row r="47" spans="1:16" x14ac:dyDescent="0.2">
      <c r="C47" s="99"/>
      <c r="D47" s="99"/>
      <c r="E47" s="99"/>
      <c r="F47" s="99"/>
      <c r="G47" s="99"/>
      <c r="H47" s="99"/>
    </row>
    <row r="48" spans="1:16" x14ac:dyDescent="0.2">
      <c r="C48" s="99"/>
      <c r="D48" s="99"/>
      <c r="E48" s="99"/>
      <c r="F48" s="99"/>
      <c r="G48" s="99"/>
      <c r="H48" s="99"/>
    </row>
  </sheetData>
  <mergeCells count="17">
    <mergeCell ref="A34:I34"/>
    <mergeCell ref="A1:I1"/>
    <mergeCell ref="A3:I3"/>
    <mergeCell ref="A5:I5"/>
    <mergeCell ref="A6:A7"/>
    <mergeCell ref="B6:H6"/>
    <mergeCell ref="I6:I7"/>
    <mergeCell ref="A4:I4"/>
    <mergeCell ref="E43:I43"/>
    <mergeCell ref="E44:I44"/>
    <mergeCell ref="E36:I36"/>
    <mergeCell ref="E37:I37"/>
    <mergeCell ref="E38:I38"/>
    <mergeCell ref="E39:I39"/>
    <mergeCell ref="E40:I40"/>
    <mergeCell ref="E41:I41"/>
    <mergeCell ref="E42:I42"/>
  </mergeCells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U64"/>
  <sheetViews>
    <sheetView showGridLines="0" view="pageBreakPreview" topLeftCell="A7" zoomScale="160" zoomScaleNormal="145" zoomScaleSheetLayoutView="160" workbookViewId="0">
      <selection activeCell="J14" sqref="J14"/>
    </sheetView>
  </sheetViews>
  <sheetFormatPr baseColWidth="10" defaultColWidth="11.42578125" defaultRowHeight="12.75" x14ac:dyDescent="0.2"/>
  <cols>
    <col min="1" max="1" width="16.28515625" style="59" customWidth="1"/>
    <col min="2" max="9" width="6.85546875" style="59" customWidth="1"/>
    <col min="10" max="16384" width="11.42578125" style="59"/>
  </cols>
  <sheetData>
    <row r="1" spans="1:10" ht="15" x14ac:dyDescent="0.2">
      <c r="A1" s="417" t="s">
        <v>243</v>
      </c>
      <c r="B1" s="417"/>
      <c r="C1" s="417"/>
      <c r="D1" s="417"/>
      <c r="E1" s="417"/>
      <c r="F1" s="417"/>
      <c r="G1" s="417"/>
      <c r="H1" s="417"/>
      <c r="I1" s="417"/>
      <c r="J1" s="80"/>
    </row>
    <row r="2" spans="1:10" ht="15" x14ac:dyDescent="0.2">
      <c r="A2" s="81" t="s">
        <v>122</v>
      </c>
      <c r="B2" s="75"/>
      <c r="C2" s="82"/>
      <c r="D2" s="82"/>
      <c r="E2" s="82"/>
      <c r="F2" s="82"/>
      <c r="G2" s="82"/>
      <c r="H2" s="82"/>
      <c r="I2" s="82"/>
    </row>
    <row r="3" spans="1:10" ht="31.5" customHeight="1" x14ac:dyDescent="0.2">
      <c r="A3" s="419" t="s">
        <v>234</v>
      </c>
      <c r="B3" s="419"/>
      <c r="C3" s="419"/>
      <c r="D3" s="419"/>
      <c r="E3" s="419"/>
      <c r="F3" s="419"/>
      <c r="G3" s="419"/>
      <c r="H3" s="419"/>
      <c r="I3" s="419"/>
    </row>
    <row r="4" spans="1:10" ht="15" x14ac:dyDescent="0.2">
      <c r="A4" s="495" t="s">
        <v>315</v>
      </c>
      <c r="B4" s="495"/>
      <c r="C4" s="495"/>
      <c r="D4" s="495"/>
      <c r="E4" s="495"/>
      <c r="F4" s="495"/>
      <c r="G4" s="495"/>
      <c r="H4" s="495"/>
      <c r="I4" s="495"/>
    </row>
    <row r="5" spans="1:10" ht="9.75" customHeight="1" thickBot="1" x14ac:dyDescent="0.25"/>
    <row r="6" spans="1:10" ht="13.5" thickBot="1" x14ac:dyDescent="0.25">
      <c r="A6" s="432" t="s">
        <v>231</v>
      </c>
      <c r="B6" s="496" t="s">
        <v>77</v>
      </c>
      <c r="C6" s="496"/>
      <c r="D6" s="496"/>
      <c r="E6" s="496"/>
      <c r="F6" s="496"/>
      <c r="G6" s="496"/>
      <c r="H6" s="496"/>
      <c r="I6" s="432" t="s">
        <v>0</v>
      </c>
    </row>
    <row r="7" spans="1:10" ht="13.5" thickBot="1" x14ac:dyDescent="0.25">
      <c r="A7" s="433"/>
      <c r="B7" s="244" t="s">
        <v>202</v>
      </c>
      <c r="C7" s="208" t="s">
        <v>102</v>
      </c>
      <c r="D7" s="208" t="s">
        <v>101</v>
      </c>
      <c r="E7" s="208" t="s">
        <v>96</v>
      </c>
      <c r="F7" s="208" t="s">
        <v>99</v>
      </c>
      <c r="G7" s="208" t="s">
        <v>221</v>
      </c>
      <c r="H7" s="208" t="s">
        <v>98</v>
      </c>
      <c r="I7" s="433"/>
    </row>
    <row r="8" spans="1:10" ht="9.75" customHeight="1" x14ac:dyDescent="0.2">
      <c r="A8" s="84" t="s">
        <v>176</v>
      </c>
      <c r="B8" s="85">
        <v>0</v>
      </c>
      <c r="C8" s="85">
        <v>0</v>
      </c>
      <c r="D8" s="85">
        <v>0</v>
      </c>
      <c r="E8" s="85">
        <v>0</v>
      </c>
      <c r="F8" s="85">
        <v>0</v>
      </c>
      <c r="G8" s="85">
        <v>0</v>
      </c>
      <c r="H8" s="85">
        <v>0</v>
      </c>
      <c r="I8" s="187">
        <f t="shared" ref="I8:I33" si="0">SUM(B8:H8)</f>
        <v>0</v>
      </c>
    </row>
    <row r="9" spans="1:10" ht="9.75" customHeight="1" x14ac:dyDescent="0.2">
      <c r="A9" s="86" t="s">
        <v>57</v>
      </c>
      <c r="B9" s="87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188">
        <f t="shared" si="0"/>
        <v>0</v>
      </c>
    </row>
    <row r="10" spans="1:10" ht="9.75" customHeight="1" x14ac:dyDescent="0.2">
      <c r="A10" s="88" t="s">
        <v>177</v>
      </c>
      <c r="B10" s="85">
        <v>0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189">
        <f t="shared" si="0"/>
        <v>0</v>
      </c>
    </row>
    <row r="11" spans="1:10" ht="9.75" customHeight="1" x14ac:dyDescent="0.2">
      <c r="A11" s="86" t="s">
        <v>52</v>
      </c>
      <c r="B11" s="87">
        <v>1</v>
      </c>
      <c r="C11" s="87">
        <v>0</v>
      </c>
      <c r="D11" s="87">
        <v>0</v>
      </c>
      <c r="E11" s="87">
        <v>1</v>
      </c>
      <c r="F11" s="87">
        <v>0</v>
      </c>
      <c r="G11" s="87">
        <v>0</v>
      </c>
      <c r="H11" s="87">
        <v>0</v>
      </c>
      <c r="I11" s="188">
        <f t="shared" si="0"/>
        <v>2</v>
      </c>
    </row>
    <row r="12" spans="1:10" ht="9.75" customHeight="1" x14ac:dyDescent="0.2">
      <c r="A12" s="88" t="s">
        <v>167</v>
      </c>
      <c r="B12" s="85">
        <v>0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189">
        <f t="shared" si="0"/>
        <v>0</v>
      </c>
    </row>
    <row r="13" spans="1:10" ht="9.75" customHeight="1" x14ac:dyDescent="0.2">
      <c r="A13" s="86" t="s">
        <v>178</v>
      </c>
      <c r="B13" s="87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188">
        <f t="shared" si="0"/>
        <v>0</v>
      </c>
    </row>
    <row r="14" spans="1:10" ht="9.75" customHeight="1" x14ac:dyDescent="0.2">
      <c r="A14" s="88" t="s">
        <v>58</v>
      </c>
      <c r="B14" s="85">
        <v>0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189">
        <f t="shared" si="0"/>
        <v>0</v>
      </c>
    </row>
    <row r="15" spans="1:10" ht="9.75" customHeight="1" x14ac:dyDescent="0.2">
      <c r="A15" s="86" t="s">
        <v>56</v>
      </c>
      <c r="B15" s="87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188">
        <f t="shared" si="0"/>
        <v>0</v>
      </c>
    </row>
    <row r="16" spans="1:10" ht="9.75" customHeight="1" x14ac:dyDescent="0.2">
      <c r="A16" s="88" t="s">
        <v>60</v>
      </c>
      <c r="B16" s="85">
        <v>0</v>
      </c>
      <c r="C16" s="85">
        <v>0</v>
      </c>
      <c r="D16" s="85">
        <v>0</v>
      </c>
      <c r="E16" s="85">
        <v>0</v>
      </c>
      <c r="F16" s="85">
        <v>0</v>
      </c>
      <c r="G16" s="85">
        <v>0</v>
      </c>
      <c r="H16" s="85">
        <v>0</v>
      </c>
      <c r="I16" s="189">
        <f t="shared" si="0"/>
        <v>0</v>
      </c>
    </row>
    <row r="17" spans="1:9" ht="9.75" customHeight="1" x14ac:dyDescent="0.2">
      <c r="A17" s="86" t="s">
        <v>174</v>
      </c>
      <c r="B17" s="87">
        <v>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188">
        <f t="shared" si="0"/>
        <v>0</v>
      </c>
    </row>
    <row r="18" spans="1:9" ht="9.75" customHeight="1" x14ac:dyDescent="0.2">
      <c r="A18" s="88" t="s">
        <v>54</v>
      </c>
      <c r="B18" s="85">
        <v>0</v>
      </c>
      <c r="C18" s="85">
        <v>0</v>
      </c>
      <c r="D18" s="85">
        <v>0</v>
      </c>
      <c r="E18" s="85">
        <v>0</v>
      </c>
      <c r="F18" s="85">
        <v>0</v>
      </c>
      <c r="G18" s="85">
        <v>0</v>
      </c>
      <c r="H18" s="85">
        <v>0</v>
      </c>
      <c r="I18" s="189">
        <f t="shared" si="0"/>
        <v>0</v>
      </c>
    </row>
    <row r="19" spans="1:9" ht="9.75" customHeight="1" x14ac:dyDescent="0.2">
      <c r="A19" s="86" t="s">
        <v>180</v>
      </c>
      <c r="B19" s="87">
        <v>0</v>
      </c>
      <c r="C19" s="87">
        <v>0</v>
      </c>
      <c r="D19" s="87">
        <v>0</v>
      </c>
      <c r="E19" s="87">
        <v>0</v>
      </c>
      <c r="F19" s="87">
        <v>0</v>
      </c>
      <c r="G19" s="87">
        <v>1</v>
      </c>
      <c r="H19" s="87">
        <v>0</v>
      </c>
      <c r="I19" s="188">
        <f t="shared" si="0"/>
        <v>1</v>
      </c>
    </row>
    <row r="20" spans="1:9" ht="9.75" customHeight="1" x14ac:dyDescent="0.2">
      <c r="A20" s="88" t="s">
        <v>63</v>
      </c>
      <c r="B20" s="85">
        <v>0</v>
      </c>
      <c r="C20" s="85">
        <v>1</v>
      </c>
      <c r="D20" s="85">
        <v>0</v>
      </c>
      <c r="E20" s="85">
        <v>1</v>
      </c>
      <c r="F20" s="85">
        <v>0</v>
      </c>
      <c r="G20" s="85">
        <v>0</v>
      </c>
      <c r="H20" s="85">
        <v>0</v>
      </c>
      <c r="I20" s="189">
        <f t="shared" si="0"/>
        <v>2</v>
      </c>
    </row>
    <row r="21" spans="1:9" ht="9.75" customHeight="1" x14ac:dyDescent="0.2">
      <c r="A21" s="86" t="s">
        <v>62</v>
      </c>
      <c r="B21" s="87"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188">
        <f t="shared" si="0"/>
        <v>0</v>
      </c>
    </row>
    <row r="22" spans="1:9" ht="9.75" customHeight="1" x14ac:dyDescent="0.2">
      <c r="A22" s="88" t="s">
        <v>121</v>
      </c>
      <c r="B22" s="85">
        <v>1</v>
      </c>
      <c r="C22" s="85">
        <v>4</v>
      </c>
      <c r="D22" s="85">
        <v>1</v>
      </c>
      <c r="E22" s="85">
        <v>0</v>
      </c>
      <c r="F22" s="85">
        <v>3</v>
      </c>
      <c r="G22" s="85">
        <v>0</v>
      </c>
      <c r="H22" s="85">
        <v>0</v>
      </c>
      <c r="I22" s="189">
        <f t="shared" si="0"/>
        <v>9</v>
      </c>
    </row>
    <row r="23" spans="1:9" ht="9.75" customHeight="1" x14ac:dyDescent="0.2">
      <c r="A23" s="86" t="s">
        <v>59</v>
      </c>
      <c r="B23" s="87">
        <v>0</v>
      </c>
      <c r="C23" s="87">
        <v>0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188">
        <f t="shared" si="0"/>
        <v>0</v>
      </c>
    </row>
    <row r="24" spans="1:9" ht="9.75" customHeight="1" x14ac:dyDescent="0.2">
      <c r="A24" s="88" t="s">
        <v>55</v>
      </c>
      <c r="B24" s="85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189">
        <f t="shared" si="0"/>
        <v>0</v>
      </c>
    </row>
    <row r="25" spans="1:9" ht="9.75" customHeight="1" x14ac:dyDescent="0.2">
      <c r="A25" s="86" t="s">
        <v>179</v>
      </c>
      <c r="B25" s="87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188">
        <f t="shared" si="0"/>
        <v>0</v>
      </c>
    </row>
    <row r="26" spans="1:9" ht="9.75" customHeight="1" x14ac:dyDescent="0.2">
      <c r="A26" s="88" t="s">
        <v>53</v>
      </c>
      <c r="B26" s="85">
        <v>0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  <c r="H26" s="85">
        <v>0</v>
      </c>
      <c r="I26" s="189">
        <f t="shared" si="0"/>
        <v>0</v>
      </c>
    </row>
    <row r="27" spans="1:9" ht="9.75" customHeight="1" x14ac:dyDescent="0.2">
      <c r="A27" s="86" t="s">
        <v>50</v>
      </c>
      <c r="B27" s="87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188">
        <f t="shared" si="0"/>
        <v>0</v>
      </c>
    </row>
    <row r="28" spans="1:9" ht="9.75" customHeight="1" x14ac:dyDescent="0.2">
      <c r="A28" s="88" t="s">
        <v>51</v>
      </c>
      <c r="B28" s="85">
        <v>0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  <c r="H28" s="85">
        <v>0</v>
      </c>
      <c r="I28" s="189">
        <f t="shared" si="0"/>
        <v>0</v>
      </c>
    </row>
    <row r="29" spans="1:9" ht="9.75" customHeight="1" x14ac:dyDescent="0.2">
      <c r="A29" s="86" t="s">
        <v>173</v>
      </c>
      <c r="B29" s="87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1</v>
      </c>
      <c r="I29" s="188">
        <f t="shared" si="0"/>
        <v>1</v>
      </c>
    </row>
    <row r="30" spans="1:9" ht="9.75" customHeight="1" x14ac:dyDescent="0.2">
      <c r="A30" s="88" t="s">
        <v>172</v>
      </c>
      <c r="B30" s="85">
        <v>0</v>
      </c>
      <c r="C30" s="85">
        <v>0</v>
      </c>
      <c r="D30" s="85">
        <v>0</v>
      </c>
      <c r="E30" s="85">
        <v>0</v>
      </c>
      <c r="F30" s="85">
        <v>0</v>
      </c>
      <c r="G30" s="85">
        <v>0</v>
      </c>
      <c r="H30" s="85">
        <v>0</v>
      </c>
      <c r="I30" s="189">
        <f t="shared" si="0"/>
        <v>0</v>
      </c>
    </row>
    <row r="31" spans="1:9" ht="9.75" customHeight="1" x14ac:dyDescent="0.2">
      <c r="A31" s="86" t="s">
        <v>49</v>
      </c>
      <c r="B31" s="87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188">
        <f t="shared" si="0"/>
        <v>0</v>
      </c>
    </row>
    <row r="32" spans="1:9" ht="9.75" customHeight="1" x14ac:dyDescent="0.2">
      <c r="A32" s="88" t="s">
        <v>157</v>
      </c>
      <c r="B32" s="85">
        <v>0</v>
      </c>
      <c r="C32" s="85">
        <v>0</v>
      </c>
      <c r="D32" s="85">
        <v>0</v>
      </c>
      <c r="E32" s="85">
        <v>0</v>
      </c>
      <c r="F32" s="85">
        <v>0</v>
      </c>
      <c r="G32" s="85">
        <v>0</v>
      </c>
      <c r="H32" s="85">
        <v>0</v>
      </c>
      <c r="I32" s="189">
        <f t="shared" si="0"/>
        <v>0</v>
      </c>
    </row>
    <row r="33" spans="1:21" ht="9.75" customHeight="1" thickBot="1" x14ac:dyDescent="0.25">
      <c r="A33" s="86" t="s">
        <v>61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188">
        <f t="shared" si="0"/>
        <v>0</v>
      </c>
    </row>
    <row r="34" spans="1:21" ht="18" customHeight="1" thickBot="1" x14ac:dyDescent="0.25">
      <c r="A34" s="208" t="s">
        <v>0</v>
      </c>
      <c r="B34" s="237">
        <f t="shared" ref="B34:I34" si="1">SUM(B8:B33)</f>
        <v>2</v>
      </c>
      <c r="C34" s="238">
        <f t="shared" si="1"/>
        <v>5</v>
      </c>
      <c r="D34" s="238">
        <f t="shared" ref="D34" si="2">SUM(D8:D33)</f>
        <v>1</v>
      </c>
      <c r="E34" s="238">
        <f t="shared" si="1"/>
        <v>2</v>
      </c>
      <c r="F34" s="238">
        <f t="shared" ref="F34:G34" si="3">SUM(F8:F33)</f>
        <v>3</v>
      </c>
      <c r="G34" s="238">
        <f t="shared" si="3"/>
        <v>1</v>
      </c>
      <c r="H34" s="238">
        <f t="shared" si="1"/>
        <v>1</v>
      </c>
      <c r="I34" s="211">
        <f t="shared" si="1"/>
        <v>15</v>
      </c>
    </row>
    <row r="35" spans="1:21" ht="12.75" customHeight="1" x14ac:dyDescent="0.2">
      <c r="A35" s="440" t="s">
        <v>77</v>
      </c>
      <c r="B35" s="440"/>
      <c r="C35" s="440"/>
      <c r="D35" s="440"/>
      <c r="E35" s="440"/>
      <c r="F35" s="440"/>
      <c r="G35" s="440"/>
      <c r="H35" s="440"/>
      <c r="I35" s="440"/>
      <c r="J35" s="250"/>
      <c r="K35" s="250"/>
      <c r="L35" s="250"/>
      <c r="M35" s="250"/>
      <c r="N35" s="250"/>
      <c r="O35" s="250"/>
      <c r="P35" s="250"/>
      <c r="Q35" s="250"/>
      <c r="T35" s="114"/>
      <c r="U35" s="94"/>
    </row>
    <row r="36" spans="1:21" ht="12.75" customHeight="1" x14ac:dyDescent="0.15">
      <c r="A36" s="293" t="s">
        <v>94</v>
      </c>
      <c r="C36" s="115"/>
      <c r="D36" s="115"/>
      <c r="E36" s="115"/>
      <c r="F36" s="493" t="s">
        <v>86</v>
      </c>
      <c r="G36" s="493"/>
      <c r="H36" s="493"/>
      <c r="I36" s="493"/>
      <c r="J36" s="493"/>
      <c r="K36" s="403"/>
      <c r="L36" s="403"/>
      <c r="M36" s="403"/>
      <c r="N36" s="403"/>
      <c r="O36" s="403"/>
      <c r="P36" s="403"/>
      <c r="Q36" s="403"/>
    </row>
    <row r="37" spans="1:21" ht="9" customHeight="1" x14ac:dyDescent="0.2">
      <c r="A37" s="294" t="s">
        <v>93</v>
      </c>
      <c r="C37" s="101"/>
      <c r="D37" s="101"/>
      <c r="E37" s="101"/>
      <c r="F37" s="493" t="s">
        <v>85</v>
      </c>
      <c r="G37" s="493"/>
      <c r="H37" s="493"/>
      <c r="I37" s="493"/>
      <c r="J37" s="493"/>
      <c r="K37" s="403"/>
      <c r="L37" s="403"/>
      <c r="M37" s="403"/>
      <c r="N37" s="403"/>
      <c r="O37" s="403"/>
      <c r="P37" s="403"/>
      <c r="Q37" s="403"/>
    </row>
    <row r="38" spans="1:21" ht="9" customHeight="1" x14ac:dyDescent="0.2">
      <c r="A38" s="294" t="s">
        <v>92</v>
      </c>
      <c r="C38" s="101"/>
      <c r="D38" s="101"/>
      <c r="E38" s="101"/>
      <c r="F38" s="493" t="s">
        <v>84</v>
      </c>
      <c r="G38" s="493"/>
      <c r="H38" s="493"/>
      <c r="I38" s="493"/>
      <c r="J38" s="493"/>
      <c r="K38" s="403"/>
      <c r="L38" s="403"/>
      <c r="M38" s="403"/>
      <c r="N38" s="403"/>
      <c r="O38" s="403"/>
      <c r="P38" s="403"/>
      <c r="Q38" s="403"/>
    </row>
    <row r="39" spans="1:21" ht="9" customHeight="1" x14ac:dyDescent="0.2">
      <c r="A39" s="294" t="s">
        <v>91</v>
      </c>
      <c r="C39" s="101"/>
      <c r="D39" s="101"/>
      <c r="E39" s="101"/>
      <c r="F39" s="493" t="s">
        <v>83</v>
      </c>
      <c r="G39" s="493"/>
      <c r="H39" s="493"/>
      <c r="I39" s="493"/>
      <c r="J39" s="493"/>
      <c r="K39" s="403"/>
      <c r="L39" s="403"/>
      <c r="M39" s="403"/>
      <c r="N39" s="403"/>
      <c r="O39" s="403"/>
      <c r="P39" s="403"/>
      <c r="Q39" s="403"/>
    </row>
    <row r="40" spans="1:21" ht="9" customHeight="1" x14ac:dyDescent="0.2">
      <c r="A40" s="294" t="s">
        <v>90</v>
      </c>
      <c r="C40" s="101"/>
      <c r="D40" s="101"/>
      <c r="E40" s="101"/>
      <c r="F40" s="493" t="s">
        <v>82</v>
      </c>
      <c r="G40" s="493"/>
      <c r="H40" s="493"/>
      <c r="I40" s="493"/>
      <c r="J40" s="493"/>
      <c r="K40" s="403"/>
      <c r="L40" s="403"/>
      <c r="M40" s="403"/>
      <c r="N40" s="403"/>
      <c r="O40" s="403"/>
      <c r="P40" s="403"/>
      <c r="Q40" s="403"/>
    </row>
    <row r="41" spans="1:21" ht="9" customHeight="1" x14ac:dyDescent="0.2">
      <c r="A41" s="294" t="s">
        <v>89</v>
      </c>
      <c r="C41" s="101"/>
      <c r="D41" s="101"/>
      <c r="E41" s="101"/>
      <c r="F41" s="493" t="s">
        <v>81</v>
      </c>
      <c r="G41" s="493"/>
      <c r="H41" s="493"/>
      <c r="I41" s="493"/>
      <c r="J41" s="493"/>
      <c r="K41" s="403"/>
      <c r="L41" s="403"/>
      <c r="M41" s="403"/>
      <c r="N41" s="403"/>
      <c r="O41" s="403"/>
      <c r="P41" s="403"/>
      <c r="Q41" s="403"/>
    </row>
    <row r="42" spans="1:21" ht="9" customHeight="1" x14ac:dyDescent="0.2">
      <c r="A42" s="294" t="s">
        <v>88</v>
      </c>
      <c r="C42" s="101"/>
      <c r="D42" s="101"/>
      <c r="E42" s="101"/>
      <c r="F42" s="493" t="s">
        <v>80</v>
      </c>
      <c r="G42" s="493"/>
      <c r="H42" s="493"/>
      <c r="I42" s="493"/>
      <c r="J42" s="493"/>
      <c r="K42" s="403"/>
      <c r="L42" s="403"/>
      <c r="M42" s="403"/>
      <c r="N42" s="403"/>
      <c r="O42" s="403"/>
      <c r="P42" s="403"/>
      <c r="Q42" s="403"/>
    </row>
    <row r="43" spans="1:21" ht="9" customHeight="1" x14ac:dyDescent="0.2">
      <c r="A43" s="294" t="s">
        <v>87</v>
      </c>
      <c r="C43" s="101"/>
      <c r="D43" s="101"/>
      <c r="E43" s="101"/>
      <c r="F43" s="493" t="s">
        <v>79</v>
      </c>
      <c r="G43" s="493"/>
      <c r="H43" s="493"/>
      <c r="I43" s="493"/>
      <c r="J43" s="493"/>
      <c r="K43" s="403"/>
      <c r="L43" s="403"/>
      <c r="M43" s="403"/>
      <c r="N43" s="403"/>
      <c r="O43" s="403"/>
      <c r="P43" s="403"/>
      <c r="Q43" s="403"/>
    </row>
    <row r="44" spans="1:21" ht="9" customHeight="1" x14ac:dyDescent="0.2">
      <c r="B44" s="101"/>
      <c r="C44" s="101"/>
      <c r="D44" s="101"/>
      <c r="E44" s="101"/>
      <c r="F44" s="493" t="s">
        <v>228</v>
      </c>
      <c r="G44" s="493"/>
      <c r="H44" s="493"/>
      <c r="I44" s="493"/>
      <c r="J44" s="493"/>
      <c r="K44" s="403"/>
      <c r="L44" s="403"/>
      <c r="M44" s="403"/>
      <c r="N44" s="403"/>
      <c r="O44" s="403"/>
      <c r="P44" s="403"/>
      <c r="Q44" s="403"/>
    </row>
    <row r="45" spans="1:21" ht="22.5" customHeight="1" x14ac:dyDescent="0.2">
      <c r="A45" s="89" t="s">
        <v>32</v>
      </c>
    </row>
    <row r="46" spans="1:21" x14ac:dyDescent="0.2">
      <c r="A46" s="65"/>
    </row>
    <row r="55" spans="9:10" x14ac:dyDescent="0.2">
      <c r="J55" s="90"/>
    </row>
    <row r="56" spans="9:10" x14ac:dyDescent="0.15">
      <c r="J56" s="91"/>
    </row>
    <row r="57" spans="9:10" x14ac:dyDescent="0.2">
      <c r="J57" s="92"/>
    </row>
    <row r="58" spans="9:10" x14ac:dyDescent="0.2">
      <c r="J58" s="92"/>
    </row>
    <row r="59" spans="9:10" x14ac:dyDescent="0.2">
      <c r="J59" s="92"/>
    </row>
    <row r="60" spans="9:10" x14ac:dyDescent="0.2">
      <c r="J60" s="92"/>
    </row>
    <row r="61" spans="9:10" x14ac:dyDescent="0.2">
      <c r="J61" s="92"/>
    </row>
    <row r="62" spans="9:10" x14ac:dyDescent="0.2">
      <c r="J62" s="92"/>
    </row>
    <row r="63" spans="9:10" x14ac:dyDescent="0.2">
      <c r="I63" s="93"/>
      <c r="J63" s="92"/>
    </row>
    <row r="64" spans="9:10" x14ac:dyDescent="0.2">
      <c r="J64" s="92"/>
    </row>
  </sheetData>
  <mergeCells count="16">
    <mergeCell ref="A35:I35"/>
    <mergeCell ref="A1:I1"/>
    <mergeCell ref="A3:I3"/>
    <mergeCell ref="A4:I4"/>
    <mergeCell ref="A6:A7"/>
    <mergeCell ref="B6:H6"/>
    <mergeCell ref="I6:I7"/>
    <mergeCell ref="F43:J43"/>
    <mergeCell ref="F44:J44"/>
    <mergeCell ref="F36:J36"/>
    <mergeCell ref="F37:J37"/>
    <mergeCell ref="F38:J38"/>
    <mergeCell ref="F39:J39"/>
    <mergeCell ref="F40:J40"/>
    <mergeCell ref="F41:J41"/>
    <mergeCell ref="F42:J42"/>
  </mergeCells>
  <printOptions horizontalCentered="1" verticalCentered="1"/>
  <pageMargins left="0" right="0" top="1.0236220472440944" bottom="0" header="0" footer="0"/>
  <pageSetup paperSize="9" scale="9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6"/>
  <sheetViews>
    <sheetView showGridLines="0" view="pageBreakPreview" zoomScale="130" zoomScaleNormal="100" zoomScaleSheetLayoutView="130" workbookViewId="0">
      <selection activeCell="J14" sqref="J14"/>
    </sheetView>
  </sheetViews>
  <sheetFormatPr baseColWidth="10" defaultColWidth="11.42578125" defaultRowHeight="12.75" x14ac:dyDescent="0.2"/>
  <cols>
    <col min="1" max="2" width="42.85546875" style="59" customWidth="1"/>
    <col min="3" max="16384" width="11.42578125" style="59"/>
  </cols>
  <sheetData>
    <row r="1" spans="1:7" ht="15" x14ac:dyDescent="0.2">
      <c r="A1" s="417" t="s">
        <v>251</v>
      </c>
      <c r="B1" s="417"/>
    </row>
    <row r="2" spans="1:7" ht="15" x14ac:dyDescent="0.2">
      <c r="A2" s="67" t="s">
        <v>122</v>
      </c>
      <c r="B2" s="75"/>
    </row>
    <row r="3" spans="1:7" ht="15" x14ac:dyDescent="0.2">
      <c r="A3" s="419" t="s">
        <v>148</v>
      </c>
      <c r="B3" s="419"/>
    </row>
    <row r="4" spans="1:7" ht="15" x14ac:dyDescent="0.2">
      <c r="A4" s="497" t="s">
        <v>264</v>
      </c>
      <c r="B4" s="497"/>
    </row>
    <row r="5" spans="1:7" ht="13.5" thickBot="1" x14ac:dyDescent="0.25"/>
    <row r="6" spans="1:7" ht="36" customHeight="1" thickBot="1" x14ac:dyDescent="0.25">
      <c r="A6" s="234" t="s">
        <v>128</v>
      </c>
      <c r="B6" s="246" t="s">
        <v>210</v>
      </c>
    </row>
    <row r="7" spans="1:7" x14ac:dyDescent="0.2">
      <c r="A7" s="76" t="s">
        <v>229</v>
      </c>
      <c r="B7" s="77">
        <v>44</v>
      </c>
    </row>
    <row r="8" spans="1:7" x14ac:dyDescent="0.2">
      <c r="A8" s="387" t="s">
        <v>266</v>
      </c>
      <c r="B8" s="388">
        <v>58</v>
      </c>
    </row>
    <row r="9" spans="1:7" x14ac:dyDescent="0.2">
      <c r="A9" s="76" t="s">
        <v>273</v>
      </c>
      <c r="B9" s="77">
        <v>69</v>
      </c>
    </row>
    <row r="10" spans="1:7" x14ac:dyDescent="0.2">
      <c r="A10" s="387" t="s">
        <v>274</v>
      </c>
      <c r="B10" s="388">
        <v>63</v>
      </c>
    </row>
    <row r="11" spans="1:7" x14ac:dyDescent="0.2">
      <c r="A11" s="76" t="s">
        <v>275</v>
      </c>
      <c r="B11" s="77">
        <v>62</v>
      </c>
    </row>
    <row r="12" spans="1:7" ht="13.5" thickBot="1" x14ac:dyDescent="0.25">
      <c r="A12" s="387" t="s">
        <v>276</v>
      </c>
      <c r="B12" s="388">
        <v>43</v>
      </c>
    </row>
    <row r="13" spans="1:7" ht="18" customHeight="1" thickBot="1" x14ac:dyDescent="0.25">
      <c r="A13" s="234" t="s">
        <v>2</v>
      </c>
      <c r="B13" s="245">
        <f>SUM(B7:B12)</f>
        <v>339</v>
      </c>
      <c r="C13" s="78"/>
      <c r="E13" s="78"/>
      <c r="F13" s="78"/>
      <c r="G13" s="79"/>
    </row>
    <row r="14" spans="1:7" x14ac:dyDescent="0.2">
      <c r="A14" s="65" t="s">
        <v>32</v>
      </c>
    </row>
    <row r="15" spans="1:7" ht="24.95" customHeight="1" x14ac:dyDescent="0.2"/>
    <row r="16" spans="1:7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</sheetData>
  <mergeCells count="3">
    <mergeCell ref="A1:B1"/>
    <mergeCell ref="A3:B3"/>
    <mergeCell ref="A4:B4"/>
  </mergeCells>
  <printOptions horizontalCentered="1" verticalCentered="1"/>
  <pageMargins left="0" right="0" top="1.0236220472440944" bottom="0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33"/>
  <sheetViews>
    <sheetView showGridLines="0" view="pageBreakPreview" zoomScale="130" zoomScaleNormal="115" zoomScaleSheetLayoutView="130" workbookViewId="0">
      <selection activeCell="J14" sqref="J14"/>
    </sheetView>
  </sheetViews>
  <sheetFormatPr baseColWidth="10" defaultColWidth="11.42578125" defaultRowHeight="15.75" x14ac:dyDescent="0.2"/>
  <cols>
    <col min="1" max="1" width="62.85546875" style="71" customWidth="1"/>
    <col min="2" max="2" width="21.5703125" style="69" customWidth="1"/>
    <col min="3" max="3" width="11.42578125" style="69"/>
    <col min="4" max="4" width="15.7109375" style="69" customWidth="1"/>
    <col min="5" max="16384" width="11.42578125" style="69"/>
  </cols>
  <sheetData>
    <row r="1" spans="1:4" s="66" customFormat="1" ht="18.75" x14ac:dyDescent="0.2">
      <c r="A1" s="459" t="s">
        <v>252</v>
      </c>
      <c r="B1" s="459"/>
    </row>
    <row r="2" spans="1:4" ht="15" x14ac:dyDescent="0.2">
      <c r="A2" s="67" t="s">
        <v>122</v>
      </c>
      <c r="B2" s="68"/>
    </row>
    <row r="3" spans="1:4" s="70" customFormat="1" x14ac:dyDescent="0.2">
      <c r="A3" s="481" t="s">
        <v>153</v>
      </c>
      <c r="B3" s="481"/>
    </row>
    <row r="4" spans="1:4" s="70" customFormat="1" x14ac:dyDescent="0.2">
      <c r="A4" s="489" t="s">
        <v>315</v>
      </c>
      <c r="B4" s="489"/>
    </row>
    <row r="5" spans="1:4" s="70" customFormat="1" ht="13.5" customHeight="1" thickBot="1" x14ac:dyDescent="0.25"/>
    <row r="6" spans="1:4" s="70" customFormat="1" ht="37.5" customHeight="1" thickBot="1" x14ac:dyDescent="0.25">
      <c r="A6" s="218" t="s">
        <v>37</v>
      </c>
      <c r="B6" s="247" t="s">
        <v>196</v>
      </c>
    </row>
    <row r="7" spans="1:4" ht="12.75" x14ac:dyDescent="0.2">
      <c r="A7" s="74" t="s">
        <v>300</v>
      </c>
      <c r="B7" s="184">
        <v>1</v>
      </c>
      <c r="D7" s="138"/>
    </row>
    <row r="8" spans="1:4" ht="12.75" x14ac:dyDescent="0.2">
      <c r="A8" s="42" t="s">
        <v>294</v>
      </c>
      <c r="B8" s="185">
        <v>4</v>
      </c>
      <c r="D8" s="138"/>
    </row>
    <row r="9" spans="1:4" ht="12.75" x14ac:dyDescent="0.2">
      <c r="A9" s="74" t="s">
        <v>322</v>
      </c>
      <c r="B9" s="186">
        <v>2</v>
      </c>
      <c r="D9" s="138"/>
    </row>
    <row r="10" spans="1:4" ht="12.75" x14ac:dyDescent="0.2">
      <c r="A10" s="42" t="s">
        <v>268</v>
      </c>
      <c r="B10" s="185">
        <v>2</v>
      </c>
      <c r="D10" s="138"/>
    </row>
    <row r="11" spans="1:4" ht="12.75" x14ac:dyDescent="0.2">
      <c r="A11" s="74" t="s">
        <v>269</v>
      </c>
      <c r="B11" s="186">
        <v>2</v>
      </c>
      <c r="D11" s="138"/>
    </row>
    <row r="12" spans="1:4" ht="13.5" thickBot="1" x14ac:dyDescent="0.25">
      <c r="A12" s="42" t="s">
        <v>1</v>
      </c>
      <c r="B12" s="185">
        <v>32</v>
      </c>
      <c r="D12" s="138"/>
    </row>
    <row r="13" spans="1:4" ht="18" customHeight="1" thickBot="1" x14ac:dyDescent="0.25">
      <c r="A13" s="248" t="s">
        <v>0</v>
      </c>
      <c r="B13" s="249">
        <f>SUM(B7:B12)</f>
        <v>43</v>
      </c>
      <c r="D13" s="138"/>
    </row>
    <row r="14" spans="1:4" ht="7.5" customHeight="1" x14ac:dyDescent="0.2">
      <c r="A14" s="69"/>
    </row>
    <row r="15" spans="1:4" x14ac:dyDescent="0.2">
      <c r="D15" s="71"/>
    </row>
    <row r="33" spans="1:1" ht="13.5" customHeight="1" x14ac:dyDescent="0.2">
      <c r="A33" s="65" t="s">
        <v>32</v>
      </c>
    </row>
  </sheetData>
  <mergeCells count="3">
    <mergeCell ref="A1:B1"/>
    <mergeCell ref="A3:B3"/>
    <mergeCell ref="A4:B4"/>
  </mergeCells>
  <printOptions horizontalCentered="1" verticalCentered="1"/>
  <pageMargins left="0" right="0" top="1.0236220472440944" bottom="0" header="0" footer="0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20"/>
  <sheetViews>
    <sheetView showGridLines="0" view="pageBreakPreview" zoomScale="130" zoomScaleNormal="130" zoomScaleSheetLayoutView="130" workbookViewId="0">
      <selection activeCell="J14" sqref="J14"/>
    </sheetView>
  </sheetViews>
  <sheetFormatPr baseColWidth="10" defaultColWidth="11.42578125" defaultRowHeight="12.75" x14ac:dyDescent="0.2"/>
  <cols>
    <col min="1" max="1" width="12" style="59" customWidth="1"/>
    <col min="2" max="13" width="7.5703125" style="59" customWidth="1"/>
    <col min="14" max="14" width="9.140625" style="59" customWidth="1"/>
    <col min="15" max="16384" width="11.42578125" style="59"/>
  </cols>
  <sheetData>
    <row r="1" spans="1:14" ht="15" x14ac:dyDescent="0.2">
      <c r="A1" s="498" t="s">
        <v>270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</row>
    <row r="2" spans="1:14" ht="15" x14ac:dyDescent="0.2">
      <c r="A2" s="362" t="s">
        <v>122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</row>
    <row r="3" spans="1:14" ht="33" customHeight="1" x14ac:dyDescent="0.2">
      <c r="A3" s="499" t="s">
        <v>271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</row>
    <row r="4" spans="1:14" ht="15" x14ac:dyDescent="0.2">
      <c r="A4" s="497" t="s">
        <v>264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</row>
    <row r="5" spans="1:14" ht="7.5" customHeight="1" thickBot="1" x14ac:dyDescent="0.25">
      <c r="A5" s="361"/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</row>
    <row r="6" spans="1:14" ht="24.75" customHeight="1" thickBot="1" x14ac:dyDescent="0.25">
      <c r="A6" s="414" t="s">
        <v>120</v>
      </c>
      <c r="B6" s="434" t="s">
        <v>272</v>
      </c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500"/>
      <c r="N6" s="414" t="s">
        <v>0</v>
      </c>
    </row>
    <row r="7" spans="1:14" ht="24.75" customHeight="1" thickBot="1" x14ac:dyDescent="0.25">
      <c r="A7" s="418"/>
      <c r="B7" s="364" t="s">
        <v>229</v>
      </c>
      <c r="C7" s="364" t="s">
        <v>266</v>
      </c>
      <c r="D7" s="364" t="s">
        <v>273</v>
      </c>
      <c r="E7" s="364" t="s">
        <v>274</v>
      </c>
      <c r="F7" s="364" t="s">
        <v>275</v>
      </c>
      <c r="G7" s="364" t="s">
        <v>276</v>
      </c>
      <c r="H7" s="364" t="s">
        <v>277</v>
      </c>
      <c r="I7" s="364" t="s">
        <v>278</v>
      </c>
      <c r="J7" s="364" t="s">
        <v>279</v>
      </c>
      <c r="K7" s="364" t="s">
        <v>280</v>
      </c>
      <c r="L7" s="364" t="s">
        <v>281</v>
      </c>
      <c r="M7" s="364" t="s">
        <v>282</v>
      </c>
      <c r="N7" s="418"/>
    </row>
    <row r="8" spans="1:14" ht="12" customHeight="1" x14ac:dyDescent="0.2">
      <c r="A8" s="72" t="s">
        <v>118</v>
      </c>
      <c r="B8" s="365">
        <v>2</v>
      </c>
      <c r="C8" s="365">
        <v>0</v>
      </c>
      <c r="D8" s="365">
        <v>5</v>
      </c>
      <c r="E8" s="365">
        <v>0</v>
      </c>
      <c r="F8" s="365">
        <v>0</v>
      </c>
      <c r="G8" s="365">
        <v>3</v>
      </c>
      <c r="H8" s="365">
        <v>0</v>
      </c>
      <c r="I8" s="365">
        <v>0</v>
      </c>
      <c r="J8" s="365">
        <v>0</v>
      </c>
      <c r="K8" s="365">
        <v>0</v>
      </c>
      <c r="L8" s="365">
        <v>0</v>
      </c>
      <c r="M8" s="365">
        <v>0</v>
      </c>
      <c r="N8" s="366">
        <f>SUM(B8:M8)</f>
        <v>10</v>
      </c>
    </row>
    <row r="9" spans="1:14" ht="12" customHeight="1" thickBot="1" x14ac:dyDescent="0.25">
      <c r="A9" s="73" t="s">
        <v>119</v>
      </c>
      <c r="B9" s="367">
        <v>0</v>
      </c>
      <c r="C9" s="367">
        <v>0</v>
      </c>
      <c r="D9" s="367">
        <v>0</v>
      </c>
      <c r="E9" s="367">
        <v>0</v>
      </c>
      <c r="F9" s="367">
        <v>0</v>
      </c>
      <c r="G9" s="367">
        <v>0</v>
      </c>
      <c r="H9" s="367">
        <v>0</v>
      </c>
      <c r="I9" s="367">
        <v>0</v>
      </c>
      <c r="J9" s="367">
        <v>0</v>
      </c>
      <c r="K9" s="367">
        <v>0</v>
      </c>
      <c r="L9" s="367">
        <v>0</v>
      </c>
      <c r="M9" s="367">
        <v>0</v>
      </c>
      <c r="N9" s="368">
        <f>SUM(B9:M9)</f>
        <v>0</v>
      </c>
    </row>
    <row r="10" spans="1:14" ht="18" customHeight="1" thickBot="1" x14ac:dyDescent="0.25">
      <c r="A10" s="208" t="s">
        <v>2</v>
      </c>
      <c r="B10" s="369">
        <f t="shared" ref="B10:N10" si="0">SUM(B8:B9)</f>
        <v>2</v>
      </c>
      <c r="C10" s="369">
        <f t="shared" si="0"/>
        <v>0</v>
      </c>
      <c r="D10" s="369">
        <f t="shared" si="0"/>
        <v>5</v>
      </c>
      <c r="E10" s="369">
        <f t="shared" si="0"/>
        <v>0</v>
      </c>
      <c r="F10" s="369">
        <f t="shared" si="0"/>
        <v>0</v>
      </c>
      <c r="G10" s="369">
        <f t="shared" si="0"/>
        <v>3</v>
      </c>
      <c r="H10" s="369">
        <f t="shared" si="0"/>
        <v>0</v>
      </c>
      <c r="I10" s="369">
        <f t="shared" si="0"/>
        <v>0</v>
      </c>
      <c r="J10" s="369">
        <f t="shared" si="0"/>
        <v>0</v>
      </c>
      <c r="K10" s="369">
        <f t="shared" si="0"/>
        <v>0</v>
      </c>
      <c r="L10" s="369">
        <f t="shared" si="0"/>
        <v>0</v>
      </c>
      <c r="M10" s="369">
        <f t="shared" si="0"/>
        <v>0</v>
      </c>
      <c r="N10" s="370">
        <f t="shared" si="0"/>
        <v>10</v>
      </c>
    </row>
    <row r="11" spans="1:14" ht="19.5" customHeight="1" x14ac:dyDescent="0.2">
      <c r="A11" s="65" t="s">
        <v>32</v>
      </c>
    </row>
    <row r="12" spans="1:14" ht="24.95" customHeight="1" x14ac:dyDescent="0.2"/>
    <row r="13" spans="1:14" ht="24.95" customHeight="1" x14ac:dyDescent="0.2"/>
    <row r="14" spans="1:14" ht="24.95" customHeight="1" x14ac:dyDescent="0.2"/>
    <row r="15" spans="1:14" ht="24.95" customHeight="1" x14ac:dyDescent="0.2"/>
    <row r="16" spans="1:14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</sheetData>
  <mergeCells count="6">
    <mergeCell ref="A1:N1"/>
    <mergeCell ref="A3:N3"/>
    <mergeCell ref="A4:N4"/>
    <mergeCell ref="A6:A7"/>
    <mergeCell ref="B6:M6"/>
    <mergeCell ref="N6:N7"/>
  </mergeCells>
  <printOptions horizontalCentered="1" verticalCentered="1"/>
  <pageMargins left="0" right="0" top="1.0236220472440944" bottom="0" header="0" footer="0"/>
  <pageSetup paperSize="9" scale="11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3"/>
  <sheetViews>
    <sheetView showGridLines="0" view="pageBreakPreview" zoomScale="130" zoomScaleNormal="100" zoomScaleSheetLayoutView="130" workbookViewId="0">
      <selection activeCell="J14" sqref="J14"/>
    </sheetView>
  </sheetViews>
  <sheetFormatPr baseColWidth="10" defaultColWidth="11.42578125" defaultRowHeight="15.75" x14ac:dyDescent="0.2"/>
  <cols>
    <col min="1" max="1" width="39.140625" style="381" customWidth="1"/>
    <col min="2" max="3" width="14.28515625" style="374" customWidth="1"/>
    <col min="4" max="4" width="12.5703125" style="374" customWidth="1"/>
    <col min="5" max="16384" width="11.42578125" style="374"/>
  </cols>
  <sheetData>
    <row r="1" spans="1:4" s="371" customFormat="1" ht="18.75" x14ac:dyDescent="0.2">
      <c r="A1" s="501" t="s">
        <v>283</v>
      </c>
      <c r="B1" s="501"/>
      <c r="C1" s="501"/>
      <c r="D1" s="501"/>
    </row>
    <row r="2" spans="1:4" ht="15" x14ac:dyDescent="0.2">
      <c r="A2" s="372" t="s">
        <v>122</v>
      </c>
      <c r="B2" s="373"/>
      <c r="C2" s="373"/>
      <c r="D2" s="373"/>
    </row>
    <row r="3" spans="1:4" s="375" customFormat="1" ht="30" customHeight="1" x14ac:dyDescent="0.2">
      <c r="A3" s="502" t="s">
        <v>284</v>
      </c>
      <c r="B3" s="502"/>
      <c r="C3" s="502"/>
      <c r="D3" s="502"/>
    </row>
    <row r="4" spans="1:4" s="375" customFormat="1" x14ac:dyDescent="0.2">
      <c r="A4" s="503" t="s">
        <v>315</v>
      </c>
      <c r="B4" s="503"/>
      <c r="C4" s="503"/>
      <c r="D4" s="503"/>
    </row>
    <row r="5" spans="1:4" s="375" customFormat="1" ht="13.5" customHeight="1" thickBot="1" x14ac:dyDescent="0.25">
      <c r="A5" s="376"/>
      <c r="B5" s="376"/>
      <c r="C5" s="376"/>
      <c r="D5" s="376"/>
    </row>
    <row r="6" spans="1:4" s="375" customFormat="1" ht="16.5" thickBot="1" x14ac:dyDescent="0.25">
      <c r="A6" s="504" t="s">
        <v>285</v>
      </c>
      <c r="B6" s="506" t="s">
        <v>120</v>
      </c>
      <c r="C6" s="507"/>
      <c r="D6" s="508" t="s">
        <v>0</v>
      </c>
    </row>
    <row r="7" spans="1:4" s="375" customFormat="1" ht="16.5" thickBot="1" x14ac:dyDescent="0.25">
      <c r="A7" s="505"/>
      <c r="B7" s="377" t="s">
        <v>118</v>
      </c>
      <c r="C7" s="377" t="s">
        <v>119</v>
      </c>
      <c r="D7" s="509"/>
    </row>
    <row r="8" spans="1:4" ht="12.75" x14ac:dyDescent="0.2">
      <c r="A8" s="389" t="s">
        <v>323</v>
      </c>
      <c r="B8" s="390">
        <v>3</v>
      </c>
      <c r="C8" s="391">
        <v>0</v>
      </c>
      <c r="D8" s="392">
        <f>SUM(B8:C8)</f>
        <v>3</v>
      </c>
    </row>
    <row r="9" spans="1:4" ht="12.75" x14ac:dyDescent="0.2">
      <c r="A9" s="378" t="s">
        <v>324</v>
      </c>
      <c r="B9" s="393">
        <v>1</v>
      </c>
      <c r="C9" s="394">
        <v>0</v>
      </c>
      <c r="D9" s="395">
        <f>SUM(B9:C9)</f>
        <v>1</v>
      </c>
    </row>
    <row r="10" spans="1:4" ht="18" x14ac:dyDescent="0.2">
      <c r="A10" s="389" t="s">
        <v>314</v>
      </c>
      <c r="B10" s="396">
        <v>1</v>
      </c>
      <c r="C10" s="397">
        <v>0</v>
      </c>
      <c r="D10" s="398">
        <f>SUM(B10:C10)</f>
        <v>1</v>
      </c>
    </row>
    <row r="11" spans="1:4" ht="13.5" thickBot="1" x14ac:dyDescent="0.25">
      <c r="A11" s="378" t="s">
        <v>113</v>
      </c>
      <c r="B11" s="393">
        <v>1</v>
      </c>
      <c r="C11" s="394">
        <v>0</v>
      </c>
      <c r="D11" s="395">
        <f>SUM(B11:C11)</f>
        <v>1</v>
      </c>
    </row>
    <row r="12" spans="1:4" ht="18" customHeight="1" thickBot="1" x14ac:dyDescent="0.25">
      <c r="A12" s="379" t="s">
        <v>0</v>
      </c>
      <c r="B12" s="399">
        <f>SUM(B8:B11)</f>
        <v>6</v>
      </c>
      <c r="C12" s="400">
        <f>SUM(C8:C11)</f>
        <v>0</v>
      </c>
      <c r="D12" s="401">
        <f>SUM(D8:D11)</f>
        <v>6</v>
      </c>
    </row>
    <row r="13" spans="1:4" ht="13.5" customHeight="1" x14ac:dyDescent="0.2">
      <c r="A13" s="380" t="s">
        <v>32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115"/>
  <sheetViews>
    <sheetView showGridLines="0" view="pageBreakPreview" topLeftCell="A22" zoomScale="160" zoomScaleNormal="160" zoomScaleSheetLayoutView="160" workbookViewId="0">
      <selection activeCell="F24" sqref="F24"/>
    </sheetView>
  </sheetViews>
  <sheetFormatPr baseColWidth="10" defaultColWidth="11.42578125" defaultRowHeight="12.75" x14ac:dyDescent="0.2"/>
  <cols>
    <col min="1" max="1" width="37.7109375" style="59" customWidth="1"/>
    <col min="2" max="4" width="11.42578125" style="59" customWidth="1"/>
    <col min="5" max="5" width="12.42578125" style="59" customWidth="1"/>
    <col min="6" max="6" width="9.28515625" style="80" customWidth="1"/>
    <col min="7" max="7" width="2.85546875" style="59" customWidth="1"/>
    <col min="8" max="8" width="6.42578125" style="59" customWidth="1"/>
    <col min="9" max="9" width="14.7109375" style="59" customWidth="1"/>
    <col min="10" max="10" width="7.42578125" style="59" customWidth="1"/>
    <col min="11" max="16384" width="11.42578125" style="59"/>
  </cols>
  <sheetData>
    <row r="1" spans="1:14" ht="13.5" customHeight="1" x14ac:dyDescent="0.2">
      <c r="A1" s="417" t="s">
        <v>244</v>
      </c>
      <c r="B1" s="417"/>
      <c r="C1" s="417"/>
      <c r="D1" s="417"/>
      <c r="E1" s="417"/>
      <c r="F1" s="417"/>
    </row>
    <row r="2" spans="1:14" ht="13.5" customHeight="1" x14ac:dyDescent="0.2">
      <c r="A2" s="67" t="s">
        <v>122</v>
      </c>
      <c r="B2" s="75"/>
      <c r="C2" s="75"/>
      <c r="D2" s="75"/>
      <c r="E2" s="82"/>
      <c r="F2" s="75"/>
    </row>
    <row r="3" spans="1:14" ht="13.5" customHeight="1" x14ac:dyDescent="0.2">
      <c r="A3" s="419" t="s">
        <v>78</v>
      </c>
      <c r="B3" s="419"/>
      <c r="C3" s="419"/>
      <c r="D3" s="419"/>
      <c r="E3" s="419"/>
      <c r="F3" s="419"/>
    </row>
    <row r="4" spans="1:14" ht="13.5" customHeight="1" x14ac:dyDescent="0.2">
      <c r="A4" s="426" t="s">
        <v>315</v>
      </c>
      <c r="B4" s="419"/>
      <c r="C4" s="419"/>
      <c r="D4" s="419"/>
      <c r="E4" s="419"/>
      <c r="F4" s="419"/>
    </row>
    <row r="5" spans="1:14" ht="13.5" customHeight="1" thickBot="1" x14ac:dyDescent="0.25">
      <c r="A5" s="420"/>
      <c r="B5" s="421"/>
      <c r="C5" s="421"/>
      <c r="D5" s="421"/>
      <c r="E5" s="421"/>
      <c r="F5" s="421"/>
      <c r="I5" s="119"/>
      <c r="J5" s="119"/>
      <c r="K5" s="119"/>
      <c r="L5" s="119"/>
    </row>
    <row r="6" spans="1:14" ht="24.75" customHeight="1" thickBot="1" x14ac:dyDescent="0.25">
      <c r="A6" s="414" t="s">
        <v>77</v>
      </c>
      <c r="B6" s="422" t="s">
        <v>40</v>
      </c>
      <c r="C6" s="423"/>
      <c r="D6" s="423"/>
      <c r="E6" s="423"/>
      <c r="F6" s="424" t="s">
        <v>0</v>
      </c>
      <c r="I6" s="173" t="s">
        <v>75</v>
      </c>
      <c r="J6" s="174">
        <v>787</v>
      </c>
      <c r="K6" s="175">
        <f t="shared" ref="K6:K11" si="0">+J6/$J$25</f>
        <v>0.25428109854604203</v>
      </c>
      <c r="L6" s="119"/>
      <c r="M6" s="101" t="s">
        <v>75</v>
      </c>
      <c r="N6" s="101">
        <v>787</v>
      </c>
    </row>
    <row r="7" spans="1:14" ht="24.75" customHeight="1" thickBot="1" x14ac:dyDescent="0.25">
      <c r="A7" s="418"/>
      <c r="B7" s="218" t="s">
        <v>34</v>
      </c>
      <c r="C7" s="219" t="s">
        <v>33</v>
      </c>
      <c r="D7" s="218" t="s">
        <v>64</v>
      </c>
      <c r="E7" s="220" t="s">
        <v>35</v>
      </c>
      <c r="F7" s="425"/>
      <c r="I7" s="173" t="s">
        <v>198</v>
      </c>
      <c r="J7" s="174">
        <v>529</v>
      </c>
      <c r="K7" s="175">
        <f t="shared" si="0"/>
        <v>0.17092084006462036</v>
      </c>
      <c r="L7" s="119"/>
      <c r="M7" s="101" t="s">
        <v>198</v>
      </c>
      <c r="N7" s="101">
        <v>529</v>
      </c>
    </row>
    <row r="8" spans="1:14" x14ac:dyDescent="0.2">
      <c r="A8" s="176" t="s">
        <v>73</v>
      </c>
      <c r="B8" s="177">
        <v>2</v>
      </c>
      <c r="C8" s="177">
        <v>29</v>
      </c>
      <c r="D8" s="177">
        <v>0</v>
      </c>
      <c r="E8" s="48">
        <v>0</v>
      </c>
      <c r="F8" s="187">
        <f t="shared" ref="F8:F24" si="1">SUM(B8:E8)</f>
        <v>31</v>
      </c>
      <c r="I8" s="173" t="s">
        <v>199</v>
      </c>
      <c r="J8" s="174">
        <v>377</v>
      </c>
      <c r="K8" s="175">
        <f t="shared" si="0"/>
        <v>0.12180936995153473</v>
      </c>
      <c r="L8" s="119"/>
      <c r="M8" s="101" t="s">
        <v>199</v>
      </c>
      <c r="N8" s="101">
        <v>377</v>
      </c>
    </row>
    <row r="9" spans="1:14" ht="11.25" customHeight="1" x14ac:dyDescent="0.2">
      <c r="A9" s="178" t="s">
        <v>66</v>
      </c>
      <c r="B9" s="179">
        <v>0</v>
      </c>
      <c r="C9" s="179">
        <v>17</v>
      </c>
      <c r="D9" s="179">
        <v>0</v>
      </c>
      <c r="E9" s="44">
        <v>0</v>
      </c>
      <c r="F9" s="188">
        <f t="shared" si="1"/>
        <v>17</v>
      </c>
      <c r="I9" s="173" t="s">
        <v>197</v>
      </c>
      <c r="J9" s="174">
        <v>322</v>
      </c>
      <c r="K9" s="175">
        <f t="shared" si="0"/>
        <v>0.10403877221324717</v>
      </c>
      <c r="L9" s="119"/>
      <c r="M9" s="101" t="s">
        <v>197</v>
      </c>
      <c r="N9" s="101">
        <v>322</v>
      </c>
    </row>
    <row r="10" spans="1:14" ht="11.25" customHeight="1" x14ac:dyDescent="0.2">
      <c r="A10" s="176" t="s">
        <v>76</v>
      </c>
      <c r="B10" s="177">
        <v>5</v>
      </c>
      <c r="C10" s="177">
        <v>170</v>
      </c>
      <c r="D10" s="177">
        <v>7</v>
      </c>
      <c r="E10" s="48">
        <v>3</v>
      </c>
      <c r="F10" s="189">
        <f t="shared" si="1"/>
        <v>185</v>
      </c>
      <c r="I10" s="173" t="s">
        <v>74</v>
      </c>
      <c r="J10" s="174">
        <v>308</v>
      </c>
      <c r="K10" s="175">
        <f t="shared" si="0"/>
        <v>9.9515347334410337E-2</v>
      </c>
      <c r="L10" s="119"/>
      <c r="M10" s="101" t="s">
        <v>74</v>
      </c>
      <c r="N10" s="101">
        <v>308</v>
      </c>
    </row>
    <row r="11" spans="1:14" ht="11.25" customHeight="1" x14ac:dyDescent="0.2">
      <c r="A11" s="178" t="s">
        <v>75</v>
      </c>
      <c r="B11" s="179">
        <v>1</v>
      </c>
      <c r="C11" s="179">
        <v>774</v>
      </c>
      <c r="D11" s="179">
        <v>11</v>
      </c>
      <c r="E11" s="44">
        <v>1</v>
      </c>
      <c r="F11" s="188">
        <f t="shared" si="1"/>
        <v>787</v>
      </c>
      <c r="I11" s="173" t="s">
        <v>219</v>
      </c>
      <c r="J11" s="174">
        <v>186</v>
      </c>
      <c r="K11" s="175">
        <f t="shared" si="0"/>
        <v>6.0096930533117932E-2</v>
      </c>
      <c r="L11" s="119"/>
      <c r="M11" s="101" t="s">
        <v>219</v>
      </c>
      <c r="N11" s="101">
        <v>186</v>
      </c>
    </row>
    <row r="12" spans="1:14" ht="11.25" customHeight="1" x14ac:dyDescent="0.2">
      <c r="A12" s="176" t="s">
        <v>72</v>
      </c>
      <c r="B12" s="177">
        <v>0</v>
      </c>
      <c r="C12" s="177">
        <v>16</v>
      </c>
      <c r="D12" s="177">
        <v>0</v>
      </c>
      <c r="E12" s="48">
        <v>0</v>
      </c>
      <c r="F12" s="189">
        <f t="shared" si="1"/>
        <v>16</v>
      </c>
      <c r="I12" s="173" t="s">
        <v>76</v>
      </c>
      <c r="J12" s="174">
        <v>185</v>
      </c>
      <c r="K12" s="175">
        <f t="shared" ref="K12:K24" si="2">+J13/$J$25</f>
        <v>3.8126009693053312E-2</v>
      </c>
      <c r="L12" s="119"/>
      <c r="M12" s="101" t="s">
        <v>76</v>
      </c>
      <c r="N12" s="101">
        <v>185</v>
      </c>
    </row>
    <row r="13" spans="1:14" ht="11.25" customHeight="1" x14ac:dyDescent="0.2">
      <c r="A13" s="178" t="s">
        <v>74</v>
      </c>
      <c r="B13" s="179">
        <v>0</v>
      </c>
      <c r="C13" s="179">
        <v>308</v>
      </c>
      <c r="D13" s="179">
        <v>0</v>
      </c>
      <c r="E13" s="44">
        <v>0</v>
      </c>
      <c r="F13" s="188">
        <f t="shared" si="1"/>
        <v>308</v>
      </c>
      <c r="I13" s="173" t="s">
        <v>68</v>
      </c>
      <c r="J13" s="174">
        <v>118</v>
      </c>
      <c r="K13" s="175">
        <f t="shared" si="2"/>
        <v>3.7802907915993535E-2</v>
      </c>
      <c r="L13" s="119"/>
      <c r="M13" s="101" t="s">
        <v>68</v>
      </c>
      <c r="N13" s="101">
        <v>118</v>
      </c>
    </row>
    <row r="14" spans="1:14" ht="18" x14ac:dyDescent="0.2">
      <c r="A14" s="176" t="s">
        <v>197</v>
      </c>
      <c r="B14" s="177">
        <v>2</v>
      </c>
      <c r="C14" s="177">
        <v>317</v>
      </c>
      <c r="D14" s="177">
        <v>3</v>
      </c>
      <c r="E14" s="48">
        <v>0</v>
      </c>
      <c r="F14" s="189">
        <f t="shared" si="1"/>
        <v>322</v>
      </c>
      <c r="I14" s="173" t="s">
        <v>71</v>
      </c>
      <c r="J14" s="174">
        <v>117</v>
      </c>
      <c r="K14" s="175">
        <f t="shared" si="2"/>
        <v>5.3634894991922456E-2</v>
      </c>
      <c r="L14" s="119"/>
      <c r="M14" s="101" t="s">
        <v>71</v>
      </c>
      <c r="N14" s="101">
        <v>117</v>
      </c>
    </row>
    <row r="15" spans="1:14" ht="11.25" customHeight="1" x14ac:dyDescent="0.2">
      <c r="A15" s="178" t="s">
        <v>71</v>
      </c>
      <c r="B15" s="179">
        <v>0</v>
      </c>
      <c r="C15" s="179">
        <v>115</v>
      </c>
      <c r="D15" s="179">
        <v>2</v>
      </c>
      <c r="E15" s="44">
        <v>0</v>
      </c>
      <c r="F15" s="188">
        <f t="shared" si="1"/>
        <v>117</v>
      </c>
      <c r="I15" s="180" t="s">
        <v>31</v>
      </c>
      <c r="J15" s="181">
        <v>166</v>
      </c>
      <c r="K15" s="175">
        <f t="shared" si="2"/>
        <v>1</v>
      </c>
      <c r="L15" s="119"/>
      <c r="M15" s="101" t="s">
        <v>67</v>
      </c>
      <c r="N15" s="101">
        <v>75</v>
      </c>
    </row>
    <row r="16" spans="1:14" ht="19.5" customHeight="1" x14ac:dyDescent="0.2">
      <c r="A16" s="176" t="s">
        <v>199</v>
      </c>
      <c r="B16" s="177">
        <v>0</v>
      </c>
      <c r="C16" s="177">
        <v>376</v>
      </c>
      <c r="D16" s="177">
        <v>0</v>
      </c>
      <c r="E16" s="48">
        <v>1</v>
      </c>
      <c r="F16" s="189">
        <f t="shared" si="1"/>
        <v>377</v>
      </c>
      <c r="I16" s="182"/>
      <c r="J16" s="181">
        <f>SUM(J6:J15)</f>
        <v>3095</v>
      </c>
      <c r="K16" s="175">
        <f t="shared" si="2"/>
        <v>0</v>
      </c>
      <c r="L16" s="119"/>
      <c r="M16" s="101" t="s">
        <v>73</v>
      </c>
      <c r="N16" s="101">
        <v>31</v>
      </c>
    </row>
    <row r="17" spans="1:15" ht="11.25" customHeight="1" x14ac:dyDescent="0.2">
      <c r="A17" s="178" t="s">
        <v>69</v>
      </c>
      <c r="B17" s="179">
        <v>0</v>
      </c>
      <c r="C17" s="179">
        <v>5</v>
      </c>
      <c r="D17" s="179">
        <v>3</v>
      </c>
      <c r="E17" s="44">
        <v>0</v>
      </c>
      <c r="F17" s="188">
        <f t="shared" si="1"/>
        <v>8</v>
      </c>
      <c r="I17" s="182"/>
      <c r="J17" s="181"/>
      <c r="K17" s="175">
        <f t="shared" si="2"/>
        <v>0</v>
      </c>
      <c r="L17" s="119"/>
      <c r="M17" s="101" t="s">
        <v>70</v>
      </c>
      <c r="N17" s="101">
        <v>19</v>
      </c>
    </row>
    <row r="18" spans="1:15" ht="19.5" customHeight="1" x14ac:dyDescent="0.2">
      <c r="A18" s="176" t="s">
        <v>198</v>
      </c>
      <c r="B18" s="177">
        <v>3</v>
      </c>
      <c r="C18" s="177">
        <v>518</v>
      </c>
      <c r="D18" s="177">
        <v>8</v>
      </c>
      <c r="E18" s="48">
        <v>0</v>
      </c>
      <c r="F18" s="189">
        <f t="shared" si="1"/>
        <v>529</v>
      </c>
      <c r="I18" s="182"/>
      <c r="J18" s="181"/>
      <c r="K18" s="175">
        <f t="shared" si="2"/>
        <v>0</v>
      </c>
      <c r="L18" s="119"/>
      <c r="M18" s="101" t="s">
        <v>66</v>
      </c>
      <c r="N18" s="101">
        <v>17</v>
      </c>
    </row>
    <row r="19" spans="1:15" ht="11.25" customHeight="1" x14ac:dyDescent="0.2">
      <c r="A19" s="178" t="s">
        <v>67</v>
      </c>
      <c r="B19" s="179">
        <v>1</v>
      </c>
      <c r="C19" s="179">
        <v>72</v>
      </c>
      <c r="D19" s="179">
        <v>1</v>
      </c>
      <c r="E19" s="44">
        <v>1</v>
      </c>
      <c r="F19" s="188">
        <f t="shared" si="1"/>
        <v>75</v>
      </c>
      <c r="I19" s="182"/>
      <c r="J19" s="181"/>
      <c r="K19" s="175">
        <f t="shared" si="2"/>
        <v>0</v>
      </c>
      <c r="L19" s="119"/>
      <c r="M19" s="101" t="s">
        <v>72</v>
      </c>
      <c r="N19" s="101">
        <v>16</v>
      </c>
    </row>
    <row r="20" spans="1:15" ht="11.25" customHeight="1" x14ac:dyDescent="0.2">
      <c r="A20" s="176" t="s">
        <v>70</v>
      </c>
      <c r="B20" s="177">
        <v>0</v>
      </c>
      <c r="C20" s="177">
        <v>19</v>
      </c>
      <c r="D20" s="177">
        <v>0</v>
      </c>
      <c r="E20" s="48">
        <v>0</v>
      </c>
      <c r="F20" s="189">
        <f t="shared" si="1"/>
        <v>19</v>
      </c>
      <c r="I20" s="182"/>
      <c r="J20" s="181"/>
      <c r="K20" s="175">
        <f t="shared" si="2"/>
        <v>0</v>
      </c>
      <c r="L20" s="119"/>
      <c r="M20" s="101" t="s">
        <v>69</v>
      </c>
      <c r="N20" s="101">
        <v>8</v>
      </c>
    </row>
    <row r="21" spans="1:15" ht="11.25" customHeight="1" x14ac:dyDescent="0.2">
      <c r="A21" s="178" t="s">
        <v>68</v>
      </c>
      <c r="B21" s="179">
        <v>1</v>
      </c>
      <c r="C21" s="179">
        <v>111</v>
      </c>
      <c r="D21" s="179">
        <v>6</v>
      </c>
      <c r="E21" s="44">
        <v>0</v>
      </c>
      <c r="F21" s="188">
        <f t="shared" si="1"/>
        <v>118</v>
      </c>
      <c r="I21" s="182"/>
      <c r="J21" s="181"/>
      <c r="K21" s="175">
        <f t="shared" si="2"/>
        <v>0</v>
      </c>
      <c r="L21" s="80"/>
      <c r="M21" s="101" t="s">
        <v>65</v>
      </c>
      <c r="N21" s="101">
        <v>0</v>
      </c>
      <c r="O21" s="59">
        <f>SUM(N14:N21)</f>
        <v>283</v>
      </c>
    </row>
    <row r="22" spans="1:15" ht="19.5" customHeight="1" x14ac:dyDescent="0.2">
      <c r="A22" s="176" t="s">
        <v>219</v>
      </c>
      <c r="B22" s="177">
        <v>0</v>
      </c>
      <c r="C22" s="177">
        <v>184</v>
      </c>
      <c r="D22" s="177">
        <v>2</v>
      </c>
      <c r="E22" s="48">
        <v>0</v>
      </c>
      <c r="F22" s="189">
        <f t="shared" si="1"/>
        <v>186</v>
      </c>
      <c r="I22" s="182"/>
      <c r="J22" s="181"/>
      <c r="K22" s="175">
        <f t="shared" si="2"/>
        <v>0</v>
      </c>
    </row>
    <row r="23" spans="1:15" s="80" customFormat="1" ht="13.5" thickBot="1" x14ac:dyDescent="0.25">
      <c r="A23" s="178" t="s">
        <v>65</v>
      </c>
      <c r="B23" s="179">
        <v>0</v>
      </c>
      <c r="C23" s="179">
        <v>0</v>
      </c>
      <c r="D23" s="179">
        <v>0</v>
      </c>
      <c r="E23" s="44">
        <v>0</v>
      </c>
      <c r="F23" s="188">
        <f t="shared" si="1"/>
        <v>0</v>
      </c>
      <c r="H23" s="59"/>
      <c r="I23" s="182"/>
      <c r="J23" s="181"/>
      <c r="K23" s="175">
        <f t="shared" si="2"/>
        <v>0</v>
      </c>
      <c r="L23" s="59"/>
      <c r="M23" s="59"/>
    </row>
    <row r="24" spans="1:15" ht="18" customHeight="1" thickBot="1" x14ac:dyDescent="0.25">
      <c r="A24" s="208" t="s">
        <v>0</v>
      </c>
      <c r="B24" s="221">
        <f>SUM(B8:B23)</f>
        <v>15</v>
      </c>
      <c r="C24" s="222">
        <f>SUM(C8:C23)</f>
        <v>3031</v>
      </c>
      <c r="D24" s="222">
        <f>SUM(D8:D23)</f>
        <v>43</v>
      </c>
      <c r="E24" s="223">
        <f>SUM(E8:E23)</f>
        <v>6</v>
      </c>
      <c r="F24" s="211">
        <f t="shared" si="1"/>
        <v>3095</v>
      </c>
      <c r="I24" s="182"/>
      <c r="J24" s="181"/>
      <c r="K24" s="175">
        <f t="shared" si="2"/>
        <v>1</v>
      </c>
    </row>
    <row r="25" spans="1:15" x14ac:dyDescent="0.2">
      <c r="J25" s="59">
        <f>SUM(J6:J15)</f>
        <v>3095</v>
      </c>
    </row>
    <row r="41" spans="1:1" ht="6.75" customHeight="1" x14ac:dyDescent="0.2"/>
    <row r="42" spans="1:1" ht="1.5" hidden="1" customHeight="1" x14ac:dyDescent="0.2"/>
    <row r="43" spans="1:1" ht="13.5" customHeight="1" x14ac:dyDescent="0.2">
      <c r="A43" s="65" t="s">
        <v>32</v>
      </c>
    </row>
    <row r="94" spans="15:15" x14ac:dyDescent="0.2">
      <c r="O94" s="80"/>
    </row>
    <row r="105" spans="11:12" x14ac:dyDescent="0.2">
      <c r="L105" s="183">
        <f t="shared" ref="L105:L113" si="3">+K107/$K$115</f>
        <v>0.33333333333333331</v>
      </c>
    </row>
    <row r="106" spans="11:12" x14ac:dyDescent="0.2">
      <c r="L106" s="183">
        <f t="shared" si="3"/>
        <v>0.19496855345911951</v>
      </c>
    </row>
    <row r="107" spans="11:12" x14ac:dyDescent="0.2">
      <c r="K107" s="59">
        <v>53</v>
      </c>
      <c r="L107" s="183">
        <f t="shared" si="3"/>
        <v>0.12578616352201258</v>
      </c>
    </row>
    <row r="108" spans="11:12" x14ac:dyDescent="0.2">
      <c r="K108" s="59">
        <v>31</v>
      </c>
      <c r="L108" s="183">
        <f t="shared" si="3"/>
        <v>8.8050314465408799E-2</v>
      </c>
    </row>
    <row r="109" spans="11:12" x14ac:dyDescent="0.2">
      <c r="K109" s="59">
        <v>20</v>
      </c>
      <c r="L109" s="183">
        <f t="shared" si="3"/>
        <v>6.2893081761006289E-2</v>
      </c>
    </row>
    <row r="110" spans="11:12" x14ac:dyDescent="0.2">
      <c r="K110" s="59">
        <v>14</v>
      </c>
      <c r="L110" s="183">
        <f t="shared" si="3"/>
        <v>5.6603773584905662E-2</v>
      </c>
    </row>
    <row r="111" spans="11:12" x14ac:dyDescent="0.2">
      <c r="K111" s="59">
        <v>10</v>
      </c>
      <c r="L111" s="183">
        <f t="shared" si="3"/>
        <v>5.0314465408805034E-2</v>
      </c>
    </row>
    <row r="112" spans="11:12" x14ac:dyDescent="0.2">
      <c r="K112" s="59">
        <v>9</v>
      </c>
      <c r="L112" s="183">
        <f t="shared" si="3"/>
        <v>8.8050314465408799E-2</v>
      </c>
    </row>
    <row r="113" spans="11:12" x14ac:dyDescent="0.2">
      <c r="K113" s="59">
        <v>8</v>
      </c>
      <c r="L113" s="183">
        <f t="shared" si="3"/>
        <v>1</v>
      </c>
    </row>
    <row r="114" spans="11:12" x14ac:dyDescent="0.2">
      <c r="K114" s="59">
        <v>14</v>
      </c>
    </row>
    <row r="115" spans="11:12" x14ac:dyDescent="0.2">
      <c r="K115" s="59">
        <f>SUM(K107:K114)</f>
        <v>159</v>
      </c>
    </row>
  </sheetData>
  <sortState ref="M6:N21">
    <sortCondition descending="1" ref="N6:N21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65"/>
  <sheetViews>
    <sheetView showGridLines="0" view="pageBreakPreview" topLeftCell="A7" zoomScale="130" zoomScaleNormal="130" zoomScaleSheetLayoutView="130" workbookViewId="0">
      <selection activeCell="J14" sqref="J14"/>
    </sheetView>
  </sheetViews>
  <sheetFormatPr baseColWidth="10" defaultColWidth="11.42578125" defaultRowHeight="12.75" x14ac:dyDescent="0.2"/>
  <cols>
    <col min="1" max="1" width="20" style="59" customWidth="1"/>
    <col min="2" max="2" width="13" style="59" customWidth="1"/>
    <col min="3" max="3" width="14.7109375" style="59" customWidth="1"/>
    <col min="4" max="5" width="17.140625" style="59" customWidth="1"/>
    <col min="6" max="7" width="11.42578125" style="59"/>
    <col min="8" max="8" width="9.140625" style="59" customWidth="1"/>
    <col min="9" max="16384" width="11.42578125" style="59"/>
  </cols>
  <sheetData>
    <row r="1" spans="1:10" s="108" customFormat="1" ht="15.75" customHeight="1" x14ac:dyDescent="0.2">
      <c r="A1" s="417" t="s">
        <v>245</v>
      </c>
      <c r="B1" s="417"/>
      <c r="C1" s="417"/>
      <c r="D1" s="417"/>
      <c r="E1" s="417"/>
      <c r="G1" s="59"/>
      <c r="H1" s="59"/>
      <c r="I1" s="59"/>
      <c r="J1" s="59"/>
    </row>
    <row r="2" spans="1:10" ht="15" customHeight="1" x14ac:dyDescent="0.25">
      <c r="A2" s="170" t="s">
        <v>122</v>
      </c>
      <c r="B2" s="170"/>
      <c r="C2" s="75"/>
      <c r="D2" s="75"/>
      <c r="E2" s="82"/>
      <c r="I2" s="80" t="s">
        <v>126</v>
      </c>
      <c r="J2" s="80">
        <v>1362</v>
      </c>
    </row>
    <row r="3" spans="1:10" ht="15.75" customHeight="1" x14ac:dyDescent="0.2">
      <c r="A3" s="419" t="s">
        <v>41</v>
      </c>
      <c r="B3" s="419"/>
      <c r="C3" s="419"/>
      <c r="D3" s="419"/>
      <c r="E3" s="419"/>
      <c r="F3" s="117"/>
      <c r="I3" s="171" t="s">
        <v>1</v>
      </c>
      <c r="J3" s="119">
        <v>283</v>
      </c>
    </row>
    <row r="4" spans="1:10" ht="15" customHeight="1" x14ac:dyDescent="0.2">
      <c r="A4" s="426" t="s">
        <v>315</v>
      </c>
      <c r="B4" s="419"/>
      <c r="C4" s="419"/>
      <c r="D4" s="419"/>
      <c r="E4" s="419"/>
      <c r="F4" s="117"/>
      <c r="H4" s="119"/>
      <c r="I4" s="171" t="s">
        <v>4</v>
      </c>
      <c r="J4" s="119">
        <v>614</v>
      </c>
    </row>
    <row r="5" spans="1:10" ht="13.5" customHeight="1" thickBot="1" x14ac:dyDescent="0.25">
      <c r="A5" s="427"/>
      <c r="B5" s="428"/>
      <c r="C5" s="428"/>
      <c r="D5" s="428"/>
      <c r="E5" s="428"/>
      <c r="F5" s="118"/>
      <c r="H5" s="119"/>
      <c r="I5" s="171" t="s">
        <v>3</v>
      </c>
      <c r="J5" s="119">
        <v>517</v>
      </c>
    </row>
    <row r="6" spans="1:10" ht="18" customHeight="1" thickBot="1" x14ac:dyDescent="0.25">
      <c r="A6" s="414" t="s">
        <v>30</v>
      </c>
      <c r="B6" s="411" t="s">
        <v>40</v>
      </c>
      <c r="C6" s="412"/>
      <c r="D6" s="413"/>
      <c r="E6" s="424" t="s">
        <v>0</v>
      </c>
      <c r="H6" s="119"/>
      <c r="I6" s="171" t="s">
        <v>124</v>
      </c>
      <c r="J6" s="119">
        <v>214</v>
      </c>
    </row>
    <row r="7" spans="1:10" ht="24.75" customHeight="1" thickBot="1" x14ac:dyDescent="0.25">
      <c r="A7" s="418"/>
      <c r="B7" s="218" t="s">
        <v>34</v>
      </c>
      <c r="C7" s="218" t="s">
        <v>33</v>
      </c>
      <c r="D7" s="218" t="s">
        <v>35</v>
      </c>
      <c r="E7" s="429"/>
      <c r="H7" s="119"/>
      <c r="I7" s="171" t="s">
        <v>127</v>
      </c>
      <c r="J7" s="119">
        <v>39</v>
      </c>
    </row>
    <row r="8" spans="1:10" s="119" customFormat="1" ht="11.25" customHeight="1" x14ac:dyDescent="0.2">
      <c r="A8" s="105" t="s">
        <v>175</v>
      </c>
      <c r="B8" s="47">
        <v>0</v>
      </c>
      <c r="C8" s="48">
        <v>0</v>
      </c>
      <c r="D8" s="49">
        <v>0</v>
      </c>
      <c r="E8" s="195">
        <f t="shared" ref="E8:E18" si="0">SUM(B8:D8)</f>
        <v>0</v>
      </c>
      <c r="G8" s="59"/>
      <c r="I8" s="171" t="s">
        <v>125</v>
      </c>
      <c r="J8" s="119">
        <v>16</v>
      </c>
    </row>
    <row r="9" spans="1:10" s="119" customFormat="1" ht="11.25" customHeight="1" x14ac:dyDescent="0.2">
      <c r="A9" s="172" t="s">
        <v>149</v>
      </c>
      <c r="B9" s="43">
        <v>0</v>
      </c>
      <c r="C9" s="44">
        <v>3</v>
      </c>
      <c r="D9" s="45">
        <v>0</v>
      </c>
      <c r="E9" s="196">
        <f t="shared" si="0"/>
        <v>3</v>
      </c>
      <c r="G9" s="59"/>
      <c r="I9" s="171" t="s">
        <v>123</v>
      </c>
      <c r="J9" s="119">
        <v>4</v>
      </c>
    </row>
    <row r="10" spans="1:10" s="119" customFormat="1" ht="11.25" customHeight="1" x14ac:dyDescent="0.2">
      <c r="A10" s="105" t="s">
        <v>3</v>
      </c>
      <c r="B10" s="47">
        <v>7</v>
      </c>
      <c r="C10" s="48">
        <v>507</v>
      </c>
      <c r="D10" s="49">
        <v>3</v>
      </c>
      <c r="E10" s="197">
        <f t="shared" si="0"/>
        <v>517</v>
      </c>
      <c r="G10" s="59"/>
      <c r="I10" s="119" t="s">
        <v>149</v>
      </c>
      <c r="J10" s="119">
        <v>3</v>
      </c>
    </row>
    <row r="11" spans="1:10" s="119" customFormat="1" ht="11.25" customHeight="1" x14ac:dyDescent="0.2">
      <c r="A11" s="172" t="s">
        <v>123</v>
      </c>
      <c r="B11" s="43">
        <v>0</v>
      </c>
      <c r="C11" s="44">
        <v>4</v>
      </c>
      <c r="D11" s="45">
        <v>0</v>
      </c>
      <c r="E11" s="196">
        <f t="shared" si="0"/>
        <v>4</v>
      </c>
      <c r="G11" s="59"/>
      <c r="I11" s="59"/>
      <c r="J11" s="59"/>
    </row>
    <row r="12" spans="1:10" s="119" customFormat="1" ht="11.25" customHeight="1" x14ac:dyDescent="0.2">
      <c r="A12" s="105" t="s">
        <v>124</v>
      </c>
      <c r="B12" s="47">
        <v>3</v>
      </c>
      <c r="C12" s="48">
        <v>211</v>
      </c>
      <c r="D12" s="49">
        <v>0</v>
      </c>
      <c r="E12" s="197">
        <f t="shared" si="0"/>
        <v>214</v>
      </c>
      <c r="G12" s="59"/>
      <c r="I12" s="59"/>
      <c r="J12" s="59">
        <f>SUM(J2:J11)</f>
        <v>3052</v>
      </c>
    </row>
    <row r="13" spans="1:10" s="119" customFormat="1" ht="11.25" customHeight="1" x14ac:dyDescent="0.2">
      <c r="A13" s="172" t="s">
        <v>125</v>
      </c>
      <c r="B13" s="43">
        <v>0</v>
      </c>
      <c r="C13" s="44">
        <v>16</v>
      </c>
      <c r="D13" s="45">
        <v>0</v>
      </c>
      <c r="E13" s="196">
        <f t="shared" si="0"/>
        <v>16</v>
      </c>
      <c r="G13" s="59"/>
    </row>
    <row r="14" spans="1:10" s="119" customFormat="1" ht="11.25" customHeight="1" x14ac:dyDescent="0.2">
      <c r="A14" s="105" t="s">
        <v>4</v>
      </c>
      <c r="B14" s="47">
        <v>5</v>
      </c>
      <c r="C14" s="48">
        <v>607</v>
      </c>
      <c r="D14" s="49">
        <v>2</v>
      </c>
      <c r="E14" s="197">
        <f t="shared" si="0"/>
        <v>614</v>
      </c>
      <c r="G14" s="59"/>
      <c r="H14" s="80"/>
      <c r="I14" s="80"/>
      <c r="J14" s="80"/>
    </row>
    <row r="15" spans="1:10" s="119" customFormat="1" ht="11.25" customHeight="1" x14ac:dyDescent="0.2">
      <c r="A15" s="172" t="s">
        <v>127</v>
      </c>
      <c r="B15" s="43">
        <v>0</v>
      </c>
      <c r="C15" s="44">
        <v>39</v>
      </c>
      <c r="D15" s="45">
        <v>0</v>
      </c>
      <c r="E15" s="196">
        <f t="shared" si="0"/>
        <v>39</v>
      </c>
      <c r="G15" s="59"/>
      <c r="H15" s="59"/>
      <c r="I15" s="59" t="s">
        <v>4</v>
      </c>
      <c r="J15" s="59">
        <v>614</v>
      </c>
    </row>
    <row r="16" spans="1:10" s="119" customFormat="1" ht="11.25" customHeight="1" x14ac:dyDescent="0.2">
      <c r="A16" s="105" t="s">
        <v>1</v>
      </c>
      <c r="B16" s="47">
        <v>0</v>
      </c>
      <c r="C16" s="48">
        <v>282</v>
      </c>
      <c r="D16" s="49">
        <v>1</v>
      </c>
      <c r="E16" s="197">
        <f t="shared" si="0"/>
        <v>283</v>
      </c>
      <c r="G16" s="59"/>
      <c r="H16" s="59"/>
      <c r="I16" s="59" t="s">
        <v>3</v>
      </c>
      <c r="J16" s="59">
        <v>517</v>
      </c>
    </row>
    <row r="17" spans="1:11" s="119" customFormat="1" ht="11.25" customHeight="1" thickBot="1" x14ac:dyDescent="0.25">
      <c r="A17" s="172" t="s">
        <v>126</v>
      </c>
      <c r="B17" s="43">
        <v>0</v>
      </c>
      <c r="C17" s="44">
        <v>1362</v>
      </c>
      <c r="D17" s="45">
        <v>0</v>
      </c>
      <c r="E17" s="196">
        <f t="shared" si="0"/>
        <v>1362</v>
      </c>
      <c r="G17" s="59"/>
      <c r="H17" s="59"/>
      <c r="I17" s="59" t="s">
        <v>124</v>
      </c>
      <c r="J17" s="59">
        <v>214</v>
      </c>
      <c r="K17" s="80"/>
    </row>
    <row r="18" spans="1:11" s="80" customFormat="1" ht="18" customHeight="1" thickBot="1" x14ac:dyDescent="0.25">
      <c r="A18" s="208" t="s">
        <v>0</v>
      </c>
      <c r="B18" s="224">
        <f>SUM(B8:B17)</f>
        <v>15</v>
      </c>
      <c r="C18" s="223">
        <f>SUM(C8:C17)</f>
        <v>3031</v>
      </c>
      <c r="D18" s="225">
        <f>SUM(D8:D17)</f>
        <v>6</v>
      </c>
      <c r="E18" s="226">
        <f t="shared" si="0"/>
        <v>3052</v>
      </c>
      <c r="G18" s="59"/>
      <c r="H18" s="59"/>
      <c r="I18" s="59" t="s">
        <v>127</v>
      </c>
      <c r="J18" s="59">
        <v>39</v>
      </c>
      <c r="K18" s="59"/>
    </row>
    <row r="19" spans="1:11" x14ac:dyDescent="0.2">
      <c r="B19" s="146"/>
      <c r="D19" s="146"/>
      <c r="I19" s="59" t="s">
        <v>125</v>
      </c>
      <c r="J19" s="59">
        <v>16</v>
      </c>
    </row>
    <row r="20" spans="1:11" x14ac:dyDescent="0.2">
      <c r="I20" s="59" t="s">
        <v>123</v>
      </c>
      <c r="J20" s="59">
        <v>4</v>
      </c>
    </row>
    <row r="21" spans="1:11" x14ac:dyDescent="0.2">
      <c r="I21" s="59" t="s">
        <v>149</v>
      </c>
      <c r="J21" s="59">
        <v>3</v>
      </c>
    </row>
    <row r="22" spans="1:11" x14ac:dyDescent="0.2">
      <c r="G22" s="80"/>
      <c r="H22" s="80"/>
      <c r="I22" s="59" t="s">
        <v>175</v>
      </c>
      <c r="J22" s="59">
        <v>0</v>
      </c>
    </row>
    <row r="23" spans="1:11" x14ac:dyDescent="0.2">
      <c r="G23" s="119"/>
      <c r="H23" s="119"/>
      <c r="I23" s="59" t="s">
        <v>1</v>
      </c>
      <c r="J23" s="59">
        <v>283</v>
      </c>
    </row>
    <row r="24" spans="1:11" x14ac:dyDescent="0.2">
      <c r="H24" s="119"/>
      <c r="I24" s="59" t="s">
        <v>126</v>
      </c>
      <c r="J24" s="59">
        <v>1362</v>
      </c>
    </row>
    <row r="25" spans="1:11" ht="20.100000000000001" customHeight="1" x14ac:dyDescent="0.2"/>
    <row r="26" spans="1:11" ht="20.100000000000001" customHeight="1" x14ac:dyDescent="0.2"/>
    <row r="27" spans="1:11" ht="20.100000000000001" customHeight="1" x14ac:dyDescent="0.2"/>
    <row r="28" spans="1:11" ht="20.100000000000001" customHeight="1" x14ac:dyDescent="0.2"/>
    <row r="29" spans="1:11" ht="20.100000000000001" customHeight="1" x14ac:dyDescent="0.2"/>
    <row r="30" spans="1:11" ht="20.100000000000001" customHeight="1" x14ac:dyDescent="0.2"/>
    <row r="31" spans="1:11" ht="20.100000000000001" customHeight="1" x14ac:dyDescent="0.2"/>
    <row r="32" spans="1:11" ht="20.100000000000001" customHeight="1" x14ac:dyDescent="0.2"/>
    <row r="33" spans="1:1" ht="10.5" customHeight="1" x14ac:dyDescent="0.2"/>
    <row r="34" spans="1:1" x14ac:dyDescent="0.2">
      <c r="A34" s="65" t="s">
        <v>32</v>
      </c>
    </row>
    <row r="35" spans="1:1" ht="24" customHeight="1" x14ac:dyDescent="0.2"/>
    <row r="36" spans="1:1" ht="11.25" customHeight="1" x14ac:dyDescent="0.2"/>
    <row r="55" spans="12:12" x14ac:dyDescent="0.2">
      <c r="L55" s="119"/>
    </row>
    <row r="56" spans="12:12" x14ac:dyDescent="0.2">
      <c r="L56" s="119"/>
    </row>
    <row r="57" spans="12:12" x14ac:dyDescent="0.2">
      <c r="L57" s="119"/>
    </row>
    <row r="58" spans="12:12" x14ac:dyDescent="0.2">
      <c r="L58" s="119"/>
    </row>
    <row r="59" spans="12:12" x14ac:dyDescent="0.2">
      <c r="L59" s="119"/>
    </row>
    <row r="60" spans="12:12" x14ac:dyDescent="0.2">
      <c r="L60" s="119"/>
    </row>
    <row r="61" spans="12:12" x14ac:dyDescent="0.2">
      <c r="L61" s="119"/>
    </row>
    <row r="62" spans="12:12" x14ac:dyDescent="0.2">
      <c r="L62" s="119"/>
    </row>
    <row r="63" spans="12:12" x14ac:dyDescent="0.2">
      <c r="L63" s="119"/>
    </row>
    <row r="64" spans="12:12" x14ac:dyDescent="0.2">
      <c r="L64" s="119"/>
    </row>
    <row r="65" spans="12:12" x14ac:dyDescent="0.2">
      <c r="L65" s="80"/>
    </row>
  </sheetData>
  <sortState ref="I15:J22">
    <sortCondition descending="1" ref="J15:J22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2"/>
  <sheetViews>
    <sheetView showGridLines="0" view="pageBreakPreview" zoomScale="145" zoomScaleNormal="145" zoomScaleSheetLayoutView="145" workbookViewId="0">
      <selection activeCell="J14" sqref="J14"/>
    </sheetView>
  </sheetViews>
  <sheetFormatPr baseColWidth="10" defaultColWidth="11.42578125" defaultRowHeight="12.75" x14ac:dyDescent="0.2"/>
  <cols>
    <col min="1" max="4" width="21.42578125" style="59" customWidth="1"/>
    <col min="5" max="16384" width="11.42578125" style="59"/>
  </cols>
  <sheetData>
    <row r="1" spans="1:7" ht="15" x14ac:dyDescent="0.2">
      <c r="A1" s="417" t="s">
        <v>246</v>
      </c>
      <c r="B1" s="417"/>
      <c r="C1" s="417"/>
      <c r="D1" s="417"/>
    </row>
    <row r="2" spans="1:7" ht="15" x14ac:dyDescent="0.2">
      <c r="A2" s="67" t="s">
        <v>122</v>
      </c>
      <c r="B2" s="75"/>
      <c r="C2" s="75"/>
      <c r="D2" s="75"/>
    </row>
    <row r="3" spans="1:7" ht="15" customHeight="1" x14ac:dyDescent="0.2">
      <c r="A3" s="419" t="s">
        <v>129</v>
      </c>
      <c r="B3" s="419"/>
      <c r="C3" s="419"/>
      <c r="D3" s="419"/>
      <c r="E3" s="431"/>
      <c r="F3" s="431"/>
      <c r="G3" s="431"/>
    </row>
    <row r="4" spans="1:7" ht="15" customHeight="1" x14ac:dyDescent="0.2">
      <c r="A4" s="436" t="s">
        <v>264</v>
      </c>
      <c r="B4" s="436"/>
      <c r="C4" s="436"/>
      <c r="D4" s="436"/>
      <c r="E4" s="166"/>
      <c r="F4" s="166"/>
      <c r="G4" s="166"/>
    </row>
    <row r="5" spans="1:7" ht="15" customHeight="1" thickBot="1" x14ac:dyDescent="0.25">
      <c r="A5" s="421"/>
      <c r="B5" s="421"/>
      <c r="C5" s="421"/>
      <c r="D5" s="421"/>
    </row>
    <row r="6" spans="1:7" ht="13.5" thickBot="1" x14ac:dyDescent="0.25">
      <c r="A6" s="432" t="s">
        <v>128</v>
      </c>
      <c r="B6" s="434" t="s">
        <v>120</v>
      </c>
      <c r="C6" s="435"/>
      <c r="D6" s="414" t="s">
        <v>0</v>
      </c>
    </row>
    <row r="7" spans="1:7" ht="13.5" thickBot="1" x14ac:dyDescent="0.25">
      <c r="A7" s="433"/>
      <c r="B7" s="230" t="s">
        <v>118</v>
      </c>
      <c r="C7" s="230" t="s">
        <v>119</v>
      </c>
      <c r="D7" s="418"/>
    </row>
    <row r="8" spans="1:7" ht="12" customHeight="1" x14ac:dyDescent="0.2">
      <c r="A8" s="105" t="s">
        <v>229</v>
      </c>
      <c r="B8" s="167">
        <v>2101</v>
      </c>
      <c r="C8" s="168">
        <v>421</v>
      </c>
      <c r="D8" s="194">
        <f t="shared" ref="D8" si="0">SUM(B8:C8)</f>
        <v>2522</v>
      </c>
    </row>
    <row r="9" spans="1:7" ht="12" customHeight="1" x14ac:dyDescent="0.2">
      <c r="A9" s="172" t="s">
        <v>266</v>
      </c>
      <c r="B9" s="355">
        <v>2478</v>
      </c>
      <c r="C9" s="356">
        <v>508</v>
      </c>
      <c r="D9" s="357">
        <f t="shared" ref="D9:D13" si="1">SUM(B9:C9)</f>
        <v>2986</v>
      </c>
    </row>
    <row r="10" spans="1:7" ht="12" customHeight="1" x14ac:dyDescent="0.2">
      <c r="A10" s="382" t="s">
        <v>273</v>
      </c>
      <c r="B10" s="383">
        <v>2735</v>
      </c>
      <c r="C10" s="384">
        <v>561</v>
      </c>
      <c r="D10" s="385">
        <f t="shared" si="1"/>
        <v>3296</v>
      </c>
    </row>
    <row r="11" spans="1:7" ht="12" customHeight="1" x14ac:dyDescent="0.2">
      <c r="A11" s="172" t="s">
        <v>274</v>
      </c>
      <c r="B11" s="355">
        <v>2632</v>
      </c>
      <c r="C11" s="356">
        <v>495</v>
      </c>
      <c r="D11" s="357">
        <f t="shared" ref="D11:D12" si="2">SUM(B11:C11)</f>
        <v>3127</v>
      </c>
    </row>
    <row r="12" spans="1:7" ht="12" customHeight="1" x14ac:dyDescent="0.2">
      <c r="A12" s="382" t="s">
        <v>275</v>
      </c>
      <c r="B12" s="383">
        <v>2517</v>
      </c>
      <c r="C12" s="384">
        <v>538</v>
      </c>
      <c r="D12" s="385">
        <f t="shared" si="2"/>
        <v>3055</v>
      </c>
    </row>
    <row r="13" spans="1:7" ht="12" customHeight="1" thickBot="1" x14ac:dyDescent="0.25">
      <c r="A13" s="172" t="s">
        <v>276</v>
      </c>
      <c r="B13" s="355">
        <v>2545</v>
      </c>
      <c r="C13" s="356">
        <v>486</v>
      </c>
      <c r="D13" s="357">
        <f t="shared" si="1"/>
        <v>3031</v>
      </c>
    </row>
    <row r="14" spans="1:7" s="108" customFormat="1" ht="18" customHeight="1" thickBot="1" x14ac:dyDescent="0.25">
      <c r="A14" s="208" t="s">
        <v>2</v>
      </c>
      <c r="B14" s="227">
        <f>SUM(B8:B13)</f>
        <v>15008</v>
      </c>
      <c r="C14" s="228">
        <f>SUM(C8:C13)</f>
        <v>3009</v>
      </c>
      <c r="D14" s="229">
        <f>SUM(D8:D13)</f>
        <v>18017</v>
      </c>
    </row>
    <row r="15" spans="1:7" s="109" customFormat="1" ht="13.5" customHeight="1" x14ac:dyDescent="0.2">
      <c r="A15" s="430" t="s">
        <v>185</v>
      </c>
      <c r="B15" s="430"/>
      <c r="C15" s="430"/>
      <c r="D15" s="430"/>
      <c r="E15" s="169"/>
      <c r="F15" s="169"/>
    </row>
    <row r="16" spans="1:7" ht="22.5" customHeight="1" x14ac:dyDescent="0.2">
      <c r="A16" s="89" t="s">
        <v>32</v>
      </c>
    </row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24.95" customHeight="1" x14ac:dyDescent="0.2"/>
    <row r="34" ht="24.95" customHeight="1" x14ac:dyDescent="0.2"/>
    <row r="35" ht="24.95" customHeight="1" x14ac:dyDescent="0.2"/>
    <row r="36" ht="24.95" customHeight="1" x14ac:dyDescent="0.2"/>
    <row r="37" ht="24.95" customHeight="1" x14ac:dyDescent="0.2"/>
    <row r="38" ht="24.95" customHeight="1" x14ac:dyDescent="0.2"/>
    <row r="39" ht="24.95" customHeight="1" x14ac:dyDescent="0.2"/>
    <row r="40" ht="24.95" customHeight="1" x14ac:dyDescent="0.2"/>
    <row r="41" ht="24.95" customHeight="1" x14ac:dyDescent="0.2"/>
    <row r="42" ht="24.95" customHeight="1" x14ac:dyDescent="0.2"/>
  </sheetData>
  <mergeCells count="9">
    <mergeCell ref="A1:D1"/>
    <mergeCell ref="A15:D15"/>
    <mergeCell ref="E3:G3"/>
    <mergeCell ref="A6:A7"/>
    <mergeCell ref="B6:C6"/>
    <mergeCell ref="D6:D7"/>
    <mergeCell ref="A4:D4"/>
    <mergeCell ref="A3:D3"/>
    <mergeCell ref="A5:D5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M62"/>
  <sheetViews>
    <sheetView showGridLines="0" view="pageBreakPreview" topLeftCell="A48" zoomScale="115" zoomScaleNormal="130" zoomScaleSheetLayoutView="115" workbookViewId="0">
      <selection activeCell="J14" sqref="J14"/>
    </sheetView>
  </sheetViews>
  <sheetFormatPr baseColWidth="10" defaultColWidth="11.42578125" defaultRowHeight="12.75" x14ac:dyDescent="0.2"/>
  <cols>
    <col min="1" max="1" width="29.5703125" style="59" customWidth="1"/>
    <col min="2" max="3" width="3.42578125" style="59" customWidth="1"/>
    <col min="4" max="4" width="4.85546875" style="59" customWidth="1"/>
    <col min="5" max="5" width="4.140625" style="59" customWidth="1"/>
    <col min="6" max="6" width="3.42578125" style="59" customWidth="1"/>
    <col min="7" max="8" width="4.7109375" style="59" bestFit="1" customWidth="1"/>
    <col min="9" max="9" width="4.140625" style="59" customWidth="1"/>
    <col min="10" max="10" width="4.42578125" style="59" bestFit="1" customWidth="1"/>
    <col min="11" max="13" width="4.140625" style="59" customWidth="1"/>
    <col min="14" max="14" width="4.140625" style="59" bestFit="1" customWidth="1"/>
    <col min="15" max="15" width="3.7109375" style="59" customWidth="1"/>
    <col min="16" max="16" width="4.140625" style="59" customWidth="1"/>
    <col min="17" max="17" width="7.140625" style="59" customWidth="1"/>
    <col min="18" max="18" width="3" style="59" customWidth="1"/>
    <col min="19" max="19" width="5.7109375" style="59" customWidth="1"/>
    <col min="20" max="20" width="7.7109375" style="59" customWidth="1"/>
    <col min="21" max="21" width="7.42578125" style="59" customWidth="1"/>
    <col min="22" max="22" width="8.7109375" style="59" customWidth="1"/>
    <col min="23" max="23" width="4.7109375" style="59" customWidth="1"/>
    <col min="24" max="24" width="4.85546875" style="59" customWidth="1"/>
    <col min="25" max="27" width="11.5703125" style="59" bestFit="1" customWidth="1"/>
    <col min="28" max="16384" width="11.42578125" style="59"/>
  </cols>
  <sheetData>
    <row r="1" spans="1:39" ht="15" x14ac:dyDescent="0.2">
      <c r="A1" s="417" t="s">
        <v>238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</row>
    <row r="2" spans="1:39" ht="15" x14ac:dyDescent="0.2">
      <c r="A2" s="81" t="s">
        <v>122</v>
      </c>
      <c r="B2" s="75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39" ht="15.75" thickBot="1" x14ac:dyDescent="0.25">
      <c r="A3" s="419" t="s">
        <v>200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</row>
    <row r="4" spans="1:39" ht="15.75" thickBot="1" x14ac:dyDescent="0.25">
      <c r="A4" s="426" t="s">
        <v>315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T4" s="62" t="s">
        <v>295</v>
      </c>
      <c r="U4" s="59">
        <v>461</v>
      </c>
      <c r="V4" s="160">
        <f t="shared" ref="V4:V11" si="0">+U4/$U$11</f>
        <v>0.3754071661237785</v>
      </c>
    </row>
    <row r="5" spans="1:39" ht="13.5" thickBot="1" x14ac:dyDescent="0.25">
      <c r="A5" s="441" t="s">
        <v>103</v>
      </c>
      <c r="B5" s="443" t="s">
        <v>77</v>
      </c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5"/>
      <c r="Q5" s="432" t="s">
        <v>0</v>
      </c>
      <c r="T5" s="64" t="s">
        <v>296</v>
      </c>
      <c r="U5" s="59">
        <v>361</v>
      </c>
      <c r="V5" s="160">
        <f t="shared" si="0"/>
        <v>0.2939739413680782</v>
      </c>
    </row>
    <row r="6" spans="1:39" ht="13.5" thickBot="1" x14ac:dyDescent="0.25">
      <c r="A6" s="442"/>
      <c r="B6" s="208" t="s">
        <v>202</v>
      </c>
      <c r="C6" s="208" t="s">
        <v>226</v>
      </c>
      <c r="D6" s="208" t="s">
        <v>102</v>
      </c>
      <c r="E6" s="208" t="s">
        <v>101</v>
      </c>
      <c r="F6" s="208" t="s">
        <v>114</v>
      </c>
      <c r="G6" s="208" t="s">
        <v>100</v>
      </c>
      <c r="H6" s="208" t="s">
        <v>96</v>
      </c>
      <c r="I6" s="208" t="s">
        <v>220</v>
      </c>
      <c r="J6" s="208" t="s">
        <v>95</v>
      </c>
      <c r="K6" s="208" t="s">
        <v>255</v>
      </c>
      <c r="L6" s="208" t="s">
        <v>99</v>
      </c>
      <c r="M6" s="208" t="s">
        <v>221</v>
      </c>
      <c r="N6" s="208" t="s">
        <v>254</v>
      </c>
      <c r="O6" s="208" t="s">
        <v>98</v>
      </c>
      <c r="P6" s="208" t="s">
        <v>97</v>
      </c>
      <c r="Q6" s="433"/>
      <c r="T6" s="64" t="s">
        <v>303</v>
      </c>
      <c r="U6" s="59">
        <v>320</v>
      </c>
      <c r="V6" s="160">
        <f t="shared" si="0"/>
        <v>0.26058631921824105</v>
      </c>
    </row>
    <row r="7" spans="1:39" x14ac:dyDescent="0.2">
      <c r="A7" s="95" t="s">
        <v>291</v>
      </c>
      <c r="B7" s="159">
        <v>0</v>
      </c>
      <c r="C7" s="159">
        <v>0</v>
      </c>
      <c r="D7" s="159">
        <v>0</v>
      </c>
      <c r="E7" s="159">
        <v>0</v>
      </c>
      <c r="F7" s="159">
        <v>0</v>
      </c>
      <c r="G7" s="159">
        <v>0</v>
      </c>
      <c r="H7" s="159">
        <v>0</v>
      </c>
      <c r="I7" s="159">
        <v>0</v>
      </c>
      <c r="J7" s="159">
        <v>2</v>
      </c>
      <c r="K7" s="159">
        <v>0</v>
      </c>
      <c r="L7" s="159">
        <v>2</v>
      </c>
      <c r="M7" s="159">
        <v>0</v>
      </c>
      <c r="N7" s="159">
        <v>0</v>
      </c>
      <c r="O7" s="159">
        <v>0</v>
      </c>
      <c r="P7" s="159">
        <v>0</v>
      </c>
      <c r="Q7" s="191">
        <f t="shared" ref="Q7:Q34" si="1">SUM(B7:P7)</f>
        <v>4</v>
      </c>
      <c r="T7" s="64" t="s">
        <v>297</v>
      </c>
      <c r="U7" s="59">
        <v>267</v>
      </c>
      <c r="V7" s="160">
        <f t="shared" si="0"/>
        <v>0.21742671009771988</v>
      </c>
      <c r="Y7" s="59">
        <f>+IF(B7=" ",0,B7)</f>
        <v>0</v>
      </c>
      <c r="Z7" s="59">
        <f t="shared" ref="Z7:AM7" si="2">+IF(C7=" ",0,C7)</f>
        <v>0</v>
      </c>
      <c r="AA7" s="59">
        <f t="shared" si="2"/>
        <v>0</v>
      </c>
      <c r="AB7" s="59">
        <f t="shared" si="2"/>
        <v>0</v>
      </c>
      <c r="AC7" s="59">
        <f t="shared" si="2"/>
        <v>0</v>
      </c>
      <c r="AD7" s="59">
        <f t="shared" si="2"/>
        <v>0</v>
      </c>
      <c r="AE7" s="59">
        <f t="shared" si="2"/>
        <v>0</v>
      </c>
      <c r="AF7" s="59">
        <f t="shared" si="2"/>
        <v>0</v>
      </c>
      <c r="AG7" s="59">
        <f t="shared" si="2"/>
        <v>2</v>
      </c>
      <c r="AH7" s="59">
        <f t="shared" si="2"/>
        <v>0</v>
      </c>
      <c r="AI7" s="59">
        <f t="shared" si="2"/>
        <v>2</v>
      </c>
      <c r="AJ7" s="59">
        <f t="shared" si="2"/>
        <v>0</v>
      </c>
      <c r="AK7" s="59">
        <f t="shared" si="2"/>
        <v>0</v>
      </c>
      <c r="AL7" s="59">
        <f t="shared" si="2"/>
        <v>0</v>
      </c>
      <c r="AM7" s="59">
        <f t="shared" si="2"/>
        <v>0</v>
      </c>
    </row>
    <row r="8" spans="1:39" x14ac:dyDescent="0.2">
      <c r="A8" s="73" t="s">
        <v>115</v>
      </c>
      <c r="B8" s="158">
        <v>2</v>
      </c>
      <c r="C8" s="158">
        <v>3</v>
      </c>
      <c r="D8" s="158">
        <v>12</v>
      </c>
      <c r="E8" s="158">
        <v>65</v>
      </c>
      <c r="F8" s="158">
        <v>1</v>
      </c>
      <c r="G8" s="158">
        <v>3</v>
      </c>
      <c r="H8" s="158">
        <v>26</v>
      </c>
      <c r="I8" s="158">
        <v>1</v>
      </c>
      <c r="J8" s="158">
        <v>12</v>
      </c>
      <c r="K8" s="158">
        <v>0</v>
      </c>
      <c r="L8" s="158">
        <v>23</v>
      </c>
      <c r="M8" s="158">
        <v>1</v>
      </c>
      <c r="N8" s="158">
        <v>0</v>
      </c>
      <c r="O8" s="158">
        <v>3</v>
      </c>
      <c r="P8" s="158">
        <v>6</v>
      </c>
      <c r="Q8" s="192">
        <f t="shared" si="1"/>
        <v>158</v>
      </c>
      <c r="T8" s="64" t="s">
        <v>298</v>
      </c>
      <c r="U8" s="59">
        <v>164</v>
      </c>
      <c r="V8" s="160">
        <f t="shared" si="0"/>
        <v>0.13355048859934854</v>
      </c>
      <c r="Y8" s="59">
        <f t="shared" ref="Y8:Y34" si="3">+IF(B8=" ",0,B8)</f>
        <v>2</v>
      </c>
      <c r="Z8" s="59">
        <f t="shared" ref="Z8:Z34" si="4">+IF(C8=" ",0,C8)</f>
        <v>3</v>
      </c>
      <c r="AA8" s="59">
        <f t="shared" ref="AA8:AA34" si="5">+IF(D8=" ",0,D8)</f>
        <v>12</v>
      </c>
      <c r="AB8" s="59">
        <f t="shared" ref="AB8:AB34" si="6">+IF(E8=" ",0,E8)</f>
        <v>65</v>
      </c>
      <c r="AC8" s="59">
        <f t="shared" ref="AC8:AC34" si="7">+IF(F8=" ",0,F8)</f>
        <v>1</v>
      </c>
      <c r="AD8" s="59">
        <f t="shared" ref="AD8:AD34" si="8">+IF(G8=" ",0,G8)</f>
        <v>3</v>
      </c>
      <c r="AE8" s="59">
        <f t="shared" ref="AE8:AE34" si="9">+IF(H8=" ",0,H8)</f>
        <v>26</v>
      </c>
      <c r="AF8" s="59">
        <f t="shared" ref="AF8:AF34" si="10">+IF(I8=" ",0,I8)</f>
        <v>1</v>
      </c>
      <c r="AG8" s="59">
        <f t="shared" ref="AG8:AG34" si="11">+IF(J8=" ",0,J8)</f>
        <v>12</v>
      </c>
      <c r="AH8" s="59">
        <f t="shared" ref="AH8:AH34" si="12">+IF(K8=" ",0,K8)</f>
        <v>0</v>
      </c>
      <c r="AI8" s="59">
        <f t="shared" ref="AI8:AI34" si="13">+IF(L8=" ",0,L8)</f>
        <v>23</v>
      </c>
      <c r="AJ8" s="59">
        <f t="shared" ref="AJ8:AJ34" si="14">+IF(M8=" ",0,M8)</f>
        <v>1</v>
      </c>
      <c r="AK8" s="59">
        <f t="shared" ref="AK8:AK34" si="15">+IF(N8=" ",0,N8)</f>
        <v>0</v>
      </c>
      <c r="AL8" s="59">
        <f t="shared" ref="AL8:AL34" si="16">+IF(O8=" ",0,O8)</f>
        <v>3</v>
      </c>
      <c r="AM8" s="59">
        <f t="shared" ref="AM8:AM34" si="17">+IF(P8=" ",0,P8)</f>
        <v>6</v>
      </c>
    </row>
    <row r="9" spans="1:39" x14ac:dyDescent="0.2">
      <c r="A9" s="72" t="s">
        <v>292</v>
      </c>
      <c r="B9" s="159">
        <v>0</v>
      </c>
      <c r="C9" s="159">
        <v>0</v>
      </c>
      <c r="D9" s="159">
        <v>0</v>
      </c>
      <c r="E9" s="159">
        <v>0</v>
      </c>
      <c r="F9" s="159">
        <v>0</v>
      </c>
      <c r="G9" s="159">
        <v>0</v>
      </c>
      <c r="H9" s="159">
        <v>0</v>
      </c>
      <c r="I9" s="159">
        <v>0</v>
      </c>
      <c r="J9" s="159">
        <v>2</v>
      </c>
      <c r="K9" s="159">
        <v>0</v>
      </c>
      <c r="L9" s="159">
        <v>6</v>
      </c>
      <c r="M9" s="159">
        <v>1</v>
      </c>
      <c r="N9" s="159">
        <v>0</v>
      </c>
      <c r="O9" s="159">
        <v>0</v>
      </c>
      <c r="P9" s="159">
        <v>0</v>
      </c>
      <c r="Q9" s="193">
        <f t="shared" si="1"/>
        <v>9</v>
      </c>
      <c r="T9" s="64" t="s">
        <v>115</v>
      </c>
      <c r="U9" s="59">
        <v>158</v>
      </c>
      <c r="V9" s="160">
        <f t="shared" si="0"/>
        <v>0.12866449511400652</v>
      </c>
      <c r="Y9" s="59">
        <f t="shared" si="3"/>
        <v>0</v>
      </c>
      <c r="Z9" s="59">
        <f t="shared" si="4"/>
        <v>0</v>
      </c>
      <c r="AA9" s="59">
        <f t="shared" si="5"/>
        <v>0</v>
      </c>
      <c r="AB9" s="59">
        <f t="shared" si="6"/>
        <v>0</v>
      </c>
      <c r="AC9" s="59">
        <f t="shared" si="7"/>
        <v>0</v>
      </c>
      <c r="AD9" s="59">
        <f t="shared" si="8"/>
        <v>0</v>
      </c>
      <c r="AE9" s="59">
        <f t="shared" si="9"/>
        <v>0</v>
      </c>
      <c r="AF9" s="59">
        <f t="shared" si="10"/>
        <v>0</v>
      </c>
      <c r="AG9" s="59">
        <f t="shared" si="11"/>
        <v>2</v>
      </c>
      <c r="AH9" s="59">
        <f t="shared" si="12"/>
        <v>0</v>
      </c>
      <c r="AI9" s="59">
        <f t="shared" si="13"/>
        <v>6</v>
      </c>
      <c r="AJ9" s="59">
        <f t="shared" si="14"/>
        <v>1</v>
      </c>
      <c r="AK9" s="59">
        <f t="shared" si="15"/>
        <v>0</v>
      </c>
      <c r="AL9" s="59">
        <f t="shared" si="16"/>
        <v>0</v>
      </c>
      <c r="AM9" s="59">
        <f t="shared" si="17"/>
        <v>0</v>
      </c>
    </row>
    <row r="10" spans="1:39" x14ac:dyDescent="0.2">
      <c r="A10" s="73" t="s">
        <v>297</v>
      </c>
      <c r="B10" s="158">
        <v>3</v>
      </c>
      <c r="C10" s="158">
        <v>0</v>
      </c>
      <c r="D10" s="158">
        <v>18</v>
      </c>
      <c r="E10" s="158">
        <v>59</v>
      </c>
      <c r="F10" s="158">
        <v>1</v>
      </c>
      <c r="G10" s="158">
        <v>39</v>
      </c>
      <c r="H10" s="158">
        <v>35</v>
      </c>
      <c r="I10" s="158">
        <v>8</v>
      </c>
      <c r="J10" s="158">
        <v>31</v>
      </c>
      <c r="K10" s="158">
        <v>1</v>
      </c>
      <c r="L10" s="158">
        <v>48</v>
      </c>
      <c r="M10" s="158">
        <v>4</v>
      </c>
      <c r="N10" s="158">
        <v>0</v>
      </c>
      <c r="O10" s="158">
        <v>5</v>
      </c>
      <c r="P10" s="158">
        <v>15</v>
      </c>
      <c r="Q10" s="192">
        <f t="shared" si="1"/>
        <v>267</v>
      </c>
      <c r="T10" s="64" t="s">
        <v>212</v>
      </c>
      <c r="U10" s="59">
        <v>72</v>
      </c>
      <c r="V10" s="160">
        <f t="shared" si="0"/>
        <v>5.8631921824104233E-2</v>
      </c>
      <c r="Y10" s="59">
        <f t="shared" si="3"/>
        <v>3</v>
      </c>
      <c r="Z10" s="59">
        <f t="shared" si="4"/>
        <v>0</v>
      </c>
      <c r="AA10" s="59">
        <f t="shared" si="5"/>
        <v>18</v>
      </c>
      <c r="AB10" s="59">
        <f t="shared" si="6"/>
        <v>59</v>
      </c>
      <c r="AC10" s="59">
        <f t="shared" si="7"/>
        <v>1</v>
      </c>
      <c r="AD10" s="59">
        <f t="shared" si="8"/>
        <v>39</v>
      </c>
      <c r="AE10" s="59">
        <f t="shared" si="9"/>
        <v>35</v>
      </c>
      <c r="AF10" s="59">
        <f t="shared" si="10"/>
        <v>8</v>
      </c>
      <c r="AG10" s="59">
        <f t="shared" si="11"/>
        <v>31</v>
      </c>
      <c r="AH10" s="59">
        <f t="shared" si="12"/>
        <v>1</v>
      </c>
      <c r="AI10" s="59">
        <f t="shared" si="13"/>
        <v>48</v>
      </c>
      <c r="AJ10" s="59">
        <f t="shared" si="14"/>
        <v>4</v>
      </c>
      <c r="AK10" s="59">
        <f t="shared" si="15"/>
        <v>0</v>
      </c>
      <c r="AL10" s="59">
        <f t="shared" si="16"/>
        <v>5</v>
      </c>
      <c r="AM10" s="59">
        <f t="shared" si="17"/>
        <v>15</v>
      </c>
    </row>
    <row r="11" spans="1:39" x14ac:dyDescent="0.2">
      <c r="A11" s="72" t="s">
        <v>298</v>
      </c>
      <c r="B11" s="159">
        <v>0</v>
      </c>
      <c r="C11" s="159">
        <v>1</v>
      </c>
      <c r="D11" s="159">
        <v>6</v>
      </c>
      <c r="E11" s="159">
        <v>27</v>
      </c>
      <c r="F11" s="159">
        <v>3</v>
      </c>
      <c r="G11" s="159">
        <v>22</v>
      </c>
      <c r="H11" s="159">
        <v>18</v>
      </c>
      <c r="I11" s="159">
        <v>4</v>
      </c>
      <c r="J11" s="159">
        <v>36</v>
      </c>
      <c r="K11" s="159">
        <v>1</v>
      </c>
      <c r="L11" s="159">
        <v>30</v>
      </c>
      <c r="M11" s="159">
        <v>4</v>
      </c>
      <c r="N11" s="159">
        <v>1</v>
      </c>
      <c r="O11" s="159">
        <v>4</v>
      </c>
      <c r="P11" s="159">
        <v>7</v>
      </c>
      <c r="Q11" s="193">
        <f t="shared" si="1"/>
        <v>164</v>
      </c>
      <c r="T11" s="64" t="s">
        <v>31</v>
      </c>
      <c r="U11" s="59">
        <v>1228</v>
      </c>
      <c r="V11" s="160">
        <f t="shared" si="0"/>
        <v>1</v>
      </c>
      <c r="Y11" s="59">
        <f t="shared" si="3"/>
        <v>0</v>
      </c>
      <c r="Z11" s="59">
        <f t="shared" si="4"/>
        <v>1</v>
      </c>
      <c r="AA11" s="59">
        <f t="shared" si="5"/>
        <v>6</v>
      </c>
      <c r="AB11" s="59">
        <f t="shared" si="6"/>
        <v>27</v>
      </c>
      <c r="AC11" s="59">
        <f t="shared" si="7"/>
        <v>3</v>
      </c>
      <c r="AD11" s="59">
        <f t="shared" si="8"/>
        <v>22</v>
      </c>
      <c r="AE11" s="59">
        <f t="shared" si="9"/>
        <v>18</v>
      </c>
      <c r="AF11" s="59">
        <f t="shared" si="10"/>
        <v>4</v>
      </c>
      <c r="AG11" s="59">
        <f t="shared" si="11"/>
        <v>36</v>
      </c>
      <c r="AH11" s="59">
        <f t="shared" si="12"/>
        <v>1</v>
      </c>
      <c r="AI11" s="59">
        <f t="shared" si="13"/>
        <v>30</v>
      </c>
      <c r="AJ11" s="59">
        <f t="shared" si="14"/>
        <v>4</v>
      </c>
      <c r="AK11" s="59">
        <f t="shared" si="15"/>
        <v>1</v>
      </c>
      <c r="AL11" s="59">
        <f t="shared" si="16"/>
        <v>4</v>
      </c>
      <c r="AM11" s="59">
        <f t="shared" si="17"/>
        <v>7</v>
      </c>
    </row>
    <row r="12" spans="1:39" x14ac:dyDescent="0.2">
      <c r="A12" s="73" t="s">
        <v>296</v>
      </c>
      <c r="B12" s="158">
        <v>3</v>
      </c>
      <c r="C12" s="158">
        <v>1</v>
      </c>
      <c r="D12" s="158">
        <v>16</v>
      </c>
      <c r="E12" s="158">
        <v>69</v>
      </c>
      <c r="F12" s="158">
        <v>1</v>
      </c>
      <c r="G12" s="158">
        <v>37</v>
      </c>
      <c r="H12" s="158">
        <v>30</v>
      </c>
      <c r="I12" s="158">
        <v>21</v>
      </c>
      <c r="J12" s="158">
        <v>48</v>
      </c>
      <c r="K12" s="158">
        <v>3</v>
      </c>
      <c r="L12" s="158">
        <v>71</v>
      </c>
      <c r="M12" s="158">
        <v>13</v>
      </c>
      <c r="N12" s="158">
        <v>8</v>
      </c>
      <c r="O12" s="158">
        <v>22</v>
      </c>
      <c r="P12" s="158">
        <v>18</v>
      </c>
      <c r="Q12" s="192">
        <f t="shared" si="1"/>
        <v>361</v>
      </c>
      <c r="T12" s="64"/>
      <c r="U12" s="59">
        <f>SUM(U4:U11)</f>
        <v>3031</v>
      </c>
      <c r="V12" s="160"/>
      <c r="Y12" s="59">
        <f t="shared" si="3"/>
        <v>3</v>
      </c>
      <c r="Z12" s="59">
        <f t="shared" si="4"/>
        <v>1</v>
      </c>
      <c r="AA12" s="59">
        <f t="shared" si="5"/>
        <v>16</v>
      </c>
      <c r="AB12" s="59">
        <f t="shared" si="6"/>
        <v>69</v>
      </c>
      <c r="AC12" s="59">
        <f t="shared" si="7"/>
        <v>1</v>
      </c>
      <c r="AD12" s="59">
        <f t="shared" si="8"/>
        <v>37</v>
      </c>
      <c r="AE12" s="59">
        <f t="shared" si="9"/>
        <v>30</v>
      </c>
      <c r="AF12" s="59">
        <f t="shared" si="10"/>
        <v>21</v>
      </c>
      <c r="AG12" s="59">
        <f t="shared" si="11"/>
        <v>48</v>
      </c>
      <c r="AH12" s="59">
        <f t="shared" si="12"/>
        <v>3</v>
      </c>
      <c r="AI12" s="59">
        <f t="shared" si="13"/>
        <v>71</v>
      </c>
      <c r="AJ12" s="59">
        <f t="shared" si="14"/>
        <v>13</v>
      </c>
      <c r="AK12" s="59">
        <f t="shared" si="15"/>
        <v>8</v>
      </c>
      <c r="AL12" s="59">
        <f t="shared" si="16"/>
        <v>22</v>
      </c>
      <c r="AM12" s="59">
        <f t="shared" si="17"/>
        <v>18</v>
      </c>
    </row>
    <row r="13" spans="1:39" x14ac:dyDescent="0.2">
      <c r="A13" s="72" t="s">
        <v>299</v>
      </c>
      <c r="B13" s="159">
        <v>0</v>
      </c>
      <c r="C13" s="159">
        <v>0</v>
      </c>
      <c r="D13" s="159">
        <v>0</v>
      </c>
      <c r="E13" s="159">
        <v>0</v>
      </c>
      <c r="F13" s="159">
        <v>0</v>
      </c>
      <c r="G13" s="159">
        <v>2</v>
      </c>
      <c r="H13" s="159">
        <v>0</v>
      </c>
      <c r="I13" s="159">
        <v>2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93">
        <f t="shared" si="1"/>
        <v>4</v>
      </c>
      <c r="T13" s="64"/>
      <c r="V13" s="160"/>
      <c r="Y13" s="59">
        <f t="shared" si="3"/>
        <v>0</v>
      </c>
      <c r="Z13" s="59">
        <f t="shared" si="4"/>
        <v>0</v>
      </c>
      <c r="AA13" s="59">
        <f t="shared" si="5"/>
        <v>0</v>
      </c>
      <c r="AB13" s="59">
        <f t="shared" si="6"/>
        <v>0</v>
      </c>
      <c r="AC13" s="59">
        <f t="shared" si="7"/>
        <v>0</v>
      </c>
      <c r="AD13" s="59">
        <f t="shared" si="8"/>
        <v>2</v>
      </c>
      <c r="AE13" s="59">
        <f t="shared" si="9"/>
        <v>0</v>
      </c>
      <c r="AF13" s="59">
        <f t="shared" si="10"/>
        <v>2</v>
      </c>
      <c r="AG13" s="59">
        <f t="shared" si="11"/>
        <v>0</v>
      </c>
      <c r="AH13" s="59">
        <f t="shared" si="12"/>
        <v>0</v>
      </c>
      <c r="AI13" s="59">
        <f t="shared" si="13"/>
        <v>0</v>
      </c>
      <c r="AJ13" s="59">
        <f t="shared" si="14"/>
        <v>0</v>
      </c>
      <c r="AK13" s="59">
        <f t="shared" si="15"/>
        <v>0</v>
      </c>
      <c r="AL13" s="59">
        <f t="shared" si="16"/>
        <v>0</v>
      </c>
      <c r="AM13" s="59">
        <f t="shared" si="17"/>
        <v>0</v>
      </c>
    </row>
    <row r="14" spans="1:39" x14ac:dyDescent="0.2">
      <c r="A14" s="73" t="s">
        <v>212</v>
      </c>
      <c r="B14" s="158">
        <v>2</v>
      </c>
      <c r="C14" s="158">
        <v>0</v>
      </c>
      <c r="D14" s="158">
        <v>8</v>
      </c>
      <c r="E14" s="158">
        <v>19</v>
      </c>
      <c r="F14" s="158">
        <v>0</v>
      </c>
      <c r="G14" s="158">
        <v>7</v>
      </c>
      <c r="H14" s="158">
        <v>11</v>
      </c>
      <c r="I14" s="158">
        <v>3</v>
      </c>
      <c r="J14" s="158">
        <v>5</v>
      </c>
      <c r="K14" s="158">
        <v>0</v>
      </c>
      <c r="L14" s="158">
        <v>4</v>
      </c>
      <c r="M14" s="158">
        <v>2</v>
      </c>
      <c r="N14" s="158">
        <v>4</v>
      </c>
      <c r="O14" s="158">
        <v>6</v>
      </c>
      <c r="P14" s="158">
        <v>1</v>
      </c>
      <c r="Q14" s="192">
        <f t="shared" si="1"/>
        <v>72</v>
      </c>
      <c r="T14" s="64"/>
      <c r="Y14" s="59">
        <f t="shared" si="3"/>
        <v>2</v>
      </c>
      <c r="Z14" s="59">
        <f t="shared" si="4"/>
        <v>0</v>
      </c>
      <c r="AA14" s="59">
        <f t="shared" si="5"/>
        <v>8</v>
      </c>
      <c r="AB14" s="59">
        <f t="shared" si="6"/>
        <v>19</v>
      </c>
      <c r="AC14" s="59">
        <f t="shared" si="7"/>
        <v>0</v>
      </c>
      <c r="AD14" s="59">
        <f t="shared" si="8"/>
        <v>7</v>
      </c>
      <c r="AE14" s="59">
        <f t="shared" si="9"/>
        <v>11</v>
      </c>
      <c r="AF14" s="59">
        <f t="shared" si="10"/>
        <v>3</v>
      </c>
      <c r="AG14" s="59">
        <f t="shared" si="11"/>
        <v>5</v>
      </c>
      <c r="AH14" s="59">
        <f t="shared" si="12"/>
        <v>0</v>
      </c>
      <c r="AI14" s="59">
        <f t="shared" si="13"/>
        <v>4</v>
      </c>
      <c r="AJ14" s="59">
        <f t="shared" si="14"/>
        <v>2</v>
      </c>
      <c r="AK14" s="59">
        <f t="shared" si="15"/>
        <v>4</v>
      </c>
      <c r="AL14" s="59">
        <f t="shared" si="16"/>
        <v>6</v>
      </c>
      <c r="AM14" s="59">
        <f t="shared" si="17"/>
        <v>1</v>
      </c>
    </row>
    <row r="15" spans="1:39" x14ac:dyDescent="0.2">
      <c r="A15" s="72" t="s">
        <v>293</v>
      </c>
      <c r="B15" s="159">
        <v>0</v>
      </c>
      <c r="C15" s="159">
        <v>0</v>
      </c>
      <c r="D15" s="159">
        <v>0</v>
      </c>
      <c r="E15" s="159">
        <v>1</v>
      </c>
      <c r="F15" s="159">
        <v>0</v>
      </c>
      <c r="G15" s="159">
        <v>0</v>
      </c>
      <c r="H15" s="159">
        <v>0</v>
      </c>
      <c r="I15" s="159">
        <v>1</v>
      </c>
      <c r="J15" s="159">
        <v>0</v>
      </c>
      <c r="K15" s="159">
        <v>0</v>
      </c>
      <c r="L15" s="159">
        <v>1</v>
      </c>
      <c r="M15" s="159">
        <v>1</v>
      </c>
      <c r="N15" s="159">
        <v>0</v>
      </c>
      <c r="O15" s="159">
        <v>0</v>
      </c>
      <c r="P15" s="159">
        <v>1</v>
      </c>
      <c r="Q15" s="193">
        <f t="shared" ref="Q15:Q19" si="18">SUM(B15:P15)</f>
        <v>5</v>
      </c>
      <c r="T15" s="64"/>
      <c r="Y15" s="59">
        <f t="shared" si="3"/>
        <v>0</v>
      </c>
      <c r="Z15" s="59">
        <f t="shared" si="4"/>
        <v>0</v>
      </c>
      <c r="AA15" s="59">
        <f t="shared" si="5"/>
        <v>0</v>
      </c>
      <c r="AB15" s="59">
        <f t="shared" si="6"/>
        <v>1</v>
      </c>
      <c r="AC15" s="59">
        <f t="shared" si="7"/>
        <v>0</v>
      </c>
      <c r="AD15" s="59">
        <f t="shared" si="8"/>
        <v>0</v>
      </c>
      <c r="AE15" s="59">
        <f t="shared" si="9"/>
        <v>0</v>
      </c>
      <c r="AF15" s="59">
        <f t="shared" si="10"/>
        <v>1</v>
      </c>
      <c r="AG15" s="59">
        <f t="shared" si="11"/>
        <v>0</v>
      </c>
      <c r="AH15" s="59">
        <f t="shared" si="12"/>
        <v>0</v>
      </c>
      <c r="AI15" s="59">
        <f t="shared" si="13"/>
        <v>1</v>
      </c>
      <c r="AJ15" s="59">
        <f t="shared" si="14"/>
        <v>1</v>
      </c>
      <c r="AK15" s="59">
        <f t="shared" si="15"/>
        <v>0</v>
      </c>
      <c r="AL15" s="59">
        <f t="shared" si="16"/>
        <v>0</v>
      </c>
      <c r="AM15" s="59">
        <f t="shared" si="17"/>
        <v>1</v>
      </c>
    </row>
    <row r="16" spans="1:39" x14ac:dyDescent="0.2">
      <c r="A16" s="73" t="s">
        <v>224</v>
      </c>
      <c r="B16" s="158">
        <v>0</v>
      </c>
      <c r="C16" s="158">
        <v>0</v>
      </c>
      <c r="D16" s="158">
        <v>0</v>
      </c>
      <c r="E16" s="158">
        <v>3</v>
      </c>
      <c r="F16" s="158">
        <v>0</v>
      </c>
      <c r="G16" s="158">
        <v>0</v>
      </c>
      <c r="H16" s="158">
        <v>0</v>
      </c>
      <c r="I16" s="158">
        <v>4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1</v>
      </c>
      <c r="P16" s="158">
        <v>0</v>
      </c>
      <c r="Q16" s="192">
        <f t="shared" si="18"/>
        <v>8</v>
      </c>
      <c r="T16" s="64"/>
      <c r="Y16" s="59">
        <f t="shared" si="3"/>
        <v>0</v>
      </c>
      <c r="Z16" s="59">
        <f t="shared" si="4"/>
        <v>0</v>
      </c>
      <c r="AA16" s="59">
        <f t="shared" si="5"/>
        <v>0</v>
      </c>
      <c r="AB16" s="59">
        <f t="shared" si="6"/>
        <v>3</v>
      </c>
      <c r="AC16" s="59">
        <f t="shared" si="7"/>
        <v>0</v>
      </c>
      <c r="AD16" s="59">
        <f t="shared" si="8"/>
        <v>0</v>
      </c>
      <c r="AE16" s="59">
        <f t="shared" si="9"/>
        <v>0</v>
      </c>
      <c r="AF16" s="59">
        <f t="shared" si="10"/>
        <v>4</v>
      </c>
      <c r="AG16" s="59">
        <f t="shared" si="11"/>
        <v>0</v>
      </c>
      <c r="AH16" s="59">
        <f t="shared" si="12"/>
        <v>0</v>
      </c>
      <c r="AI16" s="59">
        <f t="shared" si="13"/>
        <v>0</v>
      </c>
      <c r="AJ16" s="59">
        <f t="shared" si="14"/>
        <v>0</v>
      </c>
      <c r="AK16" s="59">
        <f t="shared" si="15"/>
        <v>0</v>
      </c>
      <c r="AL16" s="59">
        <f t="shared" si="16"/>
        <v>1</v>
      </c>
      <c r="AM16" s="59">
        <f t="shared" si="17"/>
        <v>0</v>
      </c>
    </row>
    <row r="17" spans="1:39" x14ac:dyDescent="0.2">
      <c r="A17" s="72" t="s">
        <v>218</v>
      </c>
      <c r="B17" s="159">
        <v>0</v>
      </c>
      <c r="C17" s="159">
        <v>0</v>
      </c>
      <c r="D17" s="159">
        <v>0</v>
      </c>
      <c r="E17" s="159">
        <v>3</v>
      </c>
      <c r="F17" s="159">
        <v>0</v>
      </c>
      <c r="G17" s="159">
        <v>1</v>
      </c>
      <c r="H17" s="159">
        <v>1</v>
      </c>
      <c r="I17" s="159">
        <v>2</v>
      </c>
      <c r="J17" s="159">
        <v>1</v>
      </c>
      <c r="K17" s="159">
        <v>0</v>
      </c>
      <c r="L17" s="159">
        <v>3</v>
      </c>
      <c r="M17" s="159">
        <v>0</v>
      </c>
      <c r="N17" s="159">
        <v>0</v>
      </c>
      <c r="O17" s="159">
        <v>1</v>
      </c>
      <c r="P17" s="159">
        <v>1</v>
      </c>
      <c r="Q17" s="193">
        <f t="shared" si="18"/>
        <v>13</v>
      </c>
      <c r="T17" s="64"/>
      <c r="V17" s="160"/>
      <c r="Y17" s="59">
        <f t="shared" si="3"/>
        <v>0</v>
      </c>
      <c r="Z17" s="59">
        <f t="shared" si="4"/>
        <v>0</v>
      </c>
      <c r="AA17" s="59">
        <f t="shared" si="5"/>
        <v>0</v>
      </c>
      <c r="AB17" s="59">
        <f t="shared" si="6"/>
        <v>3</v>
      </c>
      <c r="AC17" s="59">
        <f t="shared" si="7"/>
        <v>0</v>
      </c>
      <c r="AD17" s="59">
        <f t="shared" si="8"/>
        <v>1</v>
      </c>
      <c r="AE17" s="59">
        <f t="shared" si="9"/>
        <v>1</v>
      </c>
      <c r="AF17" s="59">
        <f t="shared" si="10"/>
        <v>2</v>
      </c>
      <c r="AG17" s="59">
        <f t="shared" si="11"/>
        <v>1</v>
      </c>
      <c r="AH17" s="59">
        <f t="shared" si="12"/>
        <v>0</v>
      </c>
      <c r="AI17" s="59">
        <f t="shared" si="13"/>
        <v>3</v>
      </c>
      <c r="AJ17" s="59">
        <f t="shared" si="14"/>
        <v>0</v>
      </c>
      <c r="AK17" s="59">
        <f t="shared" si="15"/>
        <v>0</v>
      </c>
      <c r="AL17" s="59">
        <f t="shared" si="16"/>
        <v>1</v>
      </c>
      <c r="AM17" s="59">
        <f t="shared" si="17"/>
        <v>1</v>
      </c>
    </row>
    <row r="18" spans="1:39" x14ac:dyDescent="0.2">
      <c r="A18" s="73" t="s">
        <v>316</v>
      </c>
      <c r="B18" s="158">
        <v>0</v>
      </c>
      <c r="C18" s="158">
        <v>0</v>
      </c>
      <c r="D18" s="158">
        <v>0</v>
      </c>
      <c r="E18" s="158">
        <v>0</v>
      </c>
      <c r="F18" s="158">
        <v>0</v>
      </c>
      <c r="G18" s="158">
        <v>0</v>
      </c>
      <c r="H18" s="158">
        <v>1</v>
      </c>
      <c r="I18" s="158">
        <v>1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92">
        <f t="shared" si="18"/>
        <v>2</v>
      </c>
      <c r="T18" s="64"/>
      <c r="Y18" s="59">
        <f t="shared" si="3"/>
        <v>0</v>
      </c>
      <c r="Z18" s="59">
        <f t="shared" si="4"/>
        <v>0</v>
      </c>
      <c r="AA18" s="59">
        <f t="shared" si="5"/>
        <v>0</v>
      </c>
      <c r="AB18" s="59">
        <f t="shared" si="6"/>
        <v>0</v>
      </c>
      <c r="AC18" s="59">
        <f t="shared" si="7"/>
        <v>0</v>
      </c>
      <c r="AD18" s="59">
        <f t="shared" si="8"/>
        <v>0</v>
      </c>
      <c r="AE18" s="59">
        <f t="shared" si="9"/>
        <v>1</v>
      </c>
      <c r="AF18" s="59">
        <f t="shared" si="10"/>
        <v>1</v>
      </c>
      <c r="AG18" s="59">
        <f t="shared" si="11"/>
        <v>0</v>
      </c>
      <c r="AH18" s="59">
        <f t="shared" si="12"/>
        <v>0</v>
      </c>
      <c r="AI18" s="59">
        <f t="shared" si="13"/>
        <v>0</v>
      </c>
      <c r="AJ18" s="59">
        <f t="shared" si="14"/>
        <v>0</v>
      </c>
      <c r="AK18" s="59">
        <f t="shared" si="15"/>
        <v>0</v>
      </c>
      <c r="AL18" s="59">
        <f t="shared" si="16"/>
        <v>0</v>
      </c>
      <c r="AM18" s="59">
        <f t="shared" si="17"/>
        <v>0</v>
      </c>
    </row>
    <row r="19" spans="1:39" x14ac:dyDescent="0.2">
      <c r="A19" s="72" t="s">
        <v>257</v>
      </c>
      <c r="B19" s="159">
        <v>0</v>
      </c>
      <c r="C19" s="159">
        <v>0</v>
      </c>
      <c r="D19" s="159">
        <v>0</v>
      </c>
      <c r="E19" s="159">
        <v>0</v>
      </c>
      <c r="F19" s="159">
        <v>0</v>
      </c>
      <c r="G19" s="159">
        <v>0</v>
      </c>
      <c r="H19" s="159">
        <v>1</v>
      </c>
      <c r="I19" s="159">
        <v>2</v>
      </c>
      <c r="J19" s="159">
        <v>0</v>
      </c>
      <c r="K19" s="159">
        <v>0</v>
      </c>
      <c r="L19" s="159">
        <v>1</v>
      </c>
      <c r="M19" s="159">
        <v>0</v>
      </c>
      <c r="N19" s="159">
        <v>0</v>
      </c>
      <c r="O19" s="159">
        <v>1</v>
      </c>
      <c r="P19" s="159">
        <v>1</v>
      </c>
      <c r="Q19" s="193">
        <f t="shared" si="18"/>
        <v>6</v>
      </c>
      <c r="T19" s="64"/>
      <c r="Y19" s="59">
        <f t="shared" si="3"/>
        <v>0</v>
      </c>
      <c r="Z19" s="59">
        <f t="shared" si="4"/>
        <v>0</v>
      </c>
      <c r="AA19" s="59">
        <f t="shared" si="5"/>
        <v>0</v>
      </c>
      <c r="AB19" s="59">
        <f t="shared" si="6"/>
        <v>0</v>
      </c>
      <c r="AC19" s="59">
        <f t="shared" si="7"/>
        <v>0</v>
      </c>
      <c r="AD19" s="59">
        <f t="shared" si="8"/>
        <v>0</v>
      </c>
      <c r="AE19" s="59">
        <f t="shared" si="9"/>
        <v>1</v>
      </c>
      <c r="AF19" s="59">
        <f t="shared" si="10"/>
        <v>2</v>
      </c>
      <c r="AG19" s="59">
        <f t="shared" si="11"/>
        <v>0</v>
      </c>
      <c r="AH19" s="59">
        <f t="shared" si="12"/>
        <v>0</v>
      </c>
      <c r="AI19" s="59">
        <f t="shared" si="13"/>
        <v>1</v>
      </c>
      <c r="AJ19" s="59">
        <f t="shared" si="14"/>
        <v>0</v>
      </c>
      <c r="AK19" s="59">
        <f t="shared" si="15"/>
        <v>0</v>
      </c>
      <c r="AL19" s="59">
        <f t="shared" si="16"/>
        <v>1</v>
      </c>
      <c r="AM19" s="59">
        <f t="shared" si="17"/>
        <v>1</v>
      </c>
    </row>
    <row r="20" spans="1:39" ht="18" x14ac:dyDescent="0.2">
      <c r="A20" s="73" t="s">
        <v>213</v>
      </c>
      <c r="B20" s="158">
        <v>0</v>
      </c>
      <c r="C20" s="158">
        <v>0</v>
      </c>
      <c r="D20" s="158">
        <v>1</v>
      </c>
      <c r="E20" s="158">
        <v>8</v>
      </c>
      <c r="F20" s="158">
        <v>0</v>
      </c>
      <c r="G20" s="158">
        <v>0</v>
      </c>
      <c r="H20" s="158">
        <v>5</v>
      </c>
      <c r="I20" s="158">
        <v>5</v>
      </c>
      <c r="J20" s="158">
        <v>1</v>
      </c>
      <c r="K20" s="158">
        <v>0</v>
      </c>
      <c r="L20" s="158">
        <v>3</v>
      </c>
      <c r="M20" s="158">
        <v>0</v>
      </c>
      <c r="N20" s="158">
        <v>0</v>
      </c>
      <c r="O20" s="158">
        <v>0</v>
      </c>
      <c r="P20" s="158">
        <v>2</v>
      </c>
      <c r="Q20" s="192">
        <f t="shared" ref="Q20:Q21" si="19">SUM(B20:P20)</f>
        <v>25</v>
      </c>
      <c r="T20" s="64"/>
      <c r="Y20" s="59">
        <f t="shared" si="3"/>
        <v>0</v>
      </c>
      <c r="Z20" s="59">
        <f t="shared" si="4"/>
        <v>0</v>
      </c>
      <c r="AA20" s="59">
        <f t="shared" si="5"/>
        <v>1</v>
      </c>
      <c r="AB20" s="59">
        <f t="shared" si="6"/>
        <v>8</v>
      </c>
      <c r="AC20" s="59">
        <f t="shared" si="7"/>
        <v>0</v>
      </c>
      <c r="AD20" s="59">
        <f t="shared" si="8"/>
        <v>0</v>
      </c>
      <c r="AE20" s="59">
        <f t="shared" si="9"/>
        <v>5</v>
      </c>
      <c r="AF20" s="59">
        <f t="shared" si="10"/>
        <v>5</v>
      </c>
      <c r="AG20" s="59">
        <f t="shared" si="11"/>
        <v>1</v>
      </c>
      <c r="AH20" s="59">
        <f t="shared" si="12"/>
        <v>0</v>
      </c>
      <c r="AI20" s="59">
        <f t="shared" si="13"/>
        <v>3</v>
      </c>
      <c r="AJ20" s="59">
        <f t="shared" si="14"/>
        <v>0</v>
      </c>
      <c r="AK20" s="59">
        <f t="shared" si="15"/>
        <v>0</v>
      </c>
      <c r="AL20" s="59">
        <f t="shared" si="16"/>
        <v>0</v>
      </c>
      <c r="AM20" s="59">
        <f t="shared" si="17"/>
        <v>2</v>
      </c>
    </row>
    <row r="21" spans="1:39" x14ac:dyDescent="0.2">
      <c r="A21" s="72" t="s">
        <v>288</v>
      </c>
      <c r="B21" s="159">
        <v>0</v>
      </c>
      <c r="C21" s="159">
        <v>0</v>
      </c>
      <c r="D21" s="159">
        <v>0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59">
        <v>1</v>
      </c>
      <c r="Q21" s="193">
        <f t="shared" si="19"/>
        <v>1</v>
      </c>
      <c r="T21" s="64"/>
      <c r="V21" s="160"/>
      <c r="Y21" s="59">
        <f t="shared" si="3"/>
        <v>0</v>
      </c>
      <c r="Z21" s="59">
        <f t="shared" si="4"/>
        <v>0</v>
      </c>
      <c r="AA21" s="59">
        <f t="shared" si="5"/>
        <v>0</v>
      </c>
      <c r="AB21" s="59">
        <f t="shared" si="6"/>
        <v>0</v>
      </c>
      <c r="AC21" s="59">
        <f t="shared" si="7"/>
        <v>0</v>
      </c>
      <c r="AD21" s="59">
        <f t="shared" si="8"/>
        <v>0</v>
      </c>
      <c r="AE21" s="59">
        <f t="shared" si="9"/>
        <v>0</v>
      </c>
      <c r="AF21" s="59">
        <f t="shared" si="10"/>
        <v>0</v>
      </c>
      <c r="AG21" s="59">
        <f t="shared" si="11"/>
        <v>0</v>
      </c>
      <c r="AH21" s="59">
        <f t="shared" si="12"/>
        <v>0</v>
      </c>
      <c r="AI21" s="59">
        <f t="shared" si="13"/>
        <v>0</v>
      </c>
      <c r="AJ21" s="59">
        <f t="shared" si="14"/>
        <v>0</v>
      </c>
      <c r="AK21" s="59">
        <f t="shared" si="15"/>
        <v>0</v>
      </c>
      <c r="AL21" s="59">
        <f t="shared" si="16"/>
        <v>0</v>
      </c>
      <c r="AM21" s="59">
        <f t="shared" si="17"/>
        <v>1</v>
      </c>
    </row>
    <row r="22" spans="1:39" ht="18" x14ac:dyDescent="0.2">
      <c r="A22" s="73" t="s">
        <v>301</v>
      </c>
      <c r="B22" s="158">
        <v>0</v>
      </c>
      <c r="C22" s="158">
        <v>1</v>
      </c>
      <c r="D22" s="158">
        <v>4</v>
      </c>
      <c r="E22" s="158">
        <v>18</v>
      </c>
      <c r="F22" s="158">
        <v>0</v>
      </c>
      <c r="G22" s="158">
        <v>2</v>
      </c>
      <c r="H22" s="158">
        <v>7</v>
      </c>
      <c r="I22" s="158">
        <v>2</v>
      </c>
      <c r="J22" s="158">
        <v>5</v>
      </c>
      <c r="K22" s="158">
        <v>0</v>
      </c>
      <c r="L22" s="158">
        <v>13</v>
      </c>
      <c r="M22" s="158">
        <v>0</v>
      </c>
      <c r="N22" s="158">
        <v>0</v>
      </c>
      <c r="O22" s="158">
        <v>0</v>
      </c>
      <c r="P22" s="158">
        <v>1</v>
      </c>
      <c r="Q22" s="192">
        <f t="shared" si="1"/>
        <v>53</v>
      </c>
      <c r="T22" s="64"/>
      <c r="Y22" s="59">
        <f t="shared" si="3"/>
        <v>0</v>
      </c>
      <c r="Z22" s="59">
        <f t="shared" si="4"/>
        <v>1</v>
      </c>
      <c r="AA22" s="59">
        <f t="shared" si="5"/>
        <v>4</v>
      </c>
      <c r="AB22" s="59">
        <f t="shared" si="6"/>
        <v>18</v>
      </c>
      <c r="AC22" s="59">
        <f t="shared" si="7"/>
        <v>0</v>
      </c>
      <c r="AD22" s="59">
        <f t="shared" si="8"/>
        <v>2</v>
      </c>
      <c r="AE22" s="59">
        <f t="shared" si="9"/>
        <v>7</v>
      </c>
      <c r="AF22" s="59">
        <f t="shared" si="10"/>
        <v>2</v>
      </c>
      <c r="AG22" s="59">
        <f t="shared" si="11"/>
        <v>5</v>
      </c>
      <c r="AH22" s="59">
        <f t="shared" si="12"/>
        <v>0</v>
      </c>
      <c r="AI22" s="59">
        <f t="shared" si="13"/>
        <v>13</v>
      </c>
      <c r="AJ22" s="59">
        <f t="shared" si="14"/>
        <v>0</v>
      </c>
      <c r="AK22" s="59">
        <f t="shared" si="15"/>
        <v>0</v>
      </c>
      <c r="AL22" s="59">
        <f t="shared" si="16"/>
        <v>0</v>
      </c>
      <c r="AM22" s="59">
        <f t="shared" si="17"/>
        <v>1</v>
      </c>
    </row>
    <row r="23" spans="1:39" ht="18" x14ac:dyDescent="0.2">
      <c r="A23" s="72" t="s">
        <v>256</v>
      </c>
      <c r="B23" s="159">
        <v>0</v>
      </c>
      <c r="C23" s="159">
        <v>0</v>
      </c>
      <c r="D23" s="159">
        <v>0</v>
      </c>
      <c r="E23" s="159">
        <v>2</v>
      </c>
      <c r="F23" s="159">
        <v>1</v>
      </c>
      <c r="G23" s="159">
        <v>2</v>
      </c>
      <c r="H23" s="159">
        <v>0</v>
      </c>
      <c r="I23" s="159">
        <v>0</v>
      </c>
      <c r="J23" s="159">
        <v>0</v>
      </c>
      <c r="K23" s="159">
        <v>0</v>
      </c>
      <c r="L23" s="159">
        <v>1</v>
      </c>
      <c r="M23" s="159">
        <v>0</v>
      </c>
      <c r="N23" s="159">
        <v>0</v>
      </c>
      <c r="O23" s="159">
        <v>0</v>
      </c>
      <c r="P23" s="159">
        <v>0</v>
      </c>
      <c r="Q23" s="193">
        <f t="shared" si="1"/>
        <v>6</v>
      </c>
      <c r="T23" s="64"/>
      <c r="V23" s="160"/>
      <c r="Y23" s="59">
        <f t="shared" si="3"/>
        <v>0</v>
      </c>
      <c r="Z23" s="59">
        <f t="shared" si="4"/>
        <v>0</v>
      </c>
      <c r="AA23" s="59">
        <f t="shared" si="5"/>
        <v>0</v>
      </c>
      <c r="AB23" s="59">
        <f t="shared" si="6"/>
        <v>2</v>
      </c>
      <c r="AC23" s="59">
        <f t="shared" si="7"/>
        <v>1</v>
      </c>
      <c r="AD23" s="59">
        <f t="shared" si="8"/>
        <v>2</v>
      </c>
      <c r="AE23" s="59">
        <f t="shared" si="9"/>
        <v>0</v>
      </c>
      <c r="AF23" s="59">
        <f t="shared" si="10"/>
        <v>0</v>
      </c>
      <c r="AG23" s="59">
        <f t="shared" si="11"/>
        <v>0</v>
      </c>
      <c r="AH23" s="59">
        <f t="shared" si="12"/>
        <v>0</v>
      </c>
      <c r="AI23" s="59">
        <f t="shared" si="13"/>
        <v>1</v>
      </c>
      <c r="AJ23" s="59">
        <f t="shared" si="14"/>
        <v>0</v>
      </c>
      <c r="AK23" s="59">
        <f t="shared" si="15"/>
        <v>0</v>
      </c>
      <c r="AL23" s="59">
        <f t="shared" si="16"/>
        <v>0</v>
      </c>
      <c r="AM23" s="59">
        <f t="shared" si="17"/>
        <v>0</v>
      </c>
    </row>
    <row r="24" spans="1:39" ht="18" x14ac:dyDescent="0.2">
      <c r="A24" s="73" t="s">
        <v>303</v>
      </c>
      <c r="B24" s="158">
        <v>3</v>
      </c>
      <c r="C24" s="158">
        <v>0</v>
      </c>
      <c r="D24" s="158">
        <v>10</v>
      </c>
      <c r="E24" s="158">
        <v>88</v>
      </c>
      <c r="F24" s="158">
        <v>5</v>
      </c>
      <c r="G24" s="158">
        <v>35</v>
      </c>
      <c r="H24" s="158">
        <v>35</v>
      </c>
      <c r="I24" s="158">
        <v>6</v>
      </c>
      <c r="J24" s="158">
        <v>48</v>
      </c>
      <c r="K24" s="158">
        <v>0</v>
      </c>
      <c r="L24" s="158">
        <v>51</v>
      </c>
      <c r="M24" s="158">
        <v>7</v>
      </c>
      <c r="N24" s="158">
        <v>1</v>
      </c>
      <c r="O24" s="158">
        <v>11</v>
      </c>
      <c r="P24" s="158">
        <v>20</v>
      </c>
      <c r="Q24" s="192">
        <f t="shared" si="1"/>
        <v>320</v>
      </c>
      <c r="T24" s="64"/>
      <c r="Y24" s="59">
        <f t="shared" si="3"/>
        <v>3</v>
      </c>
      <c r="Z24" s="59">
        <f t="shared" si="4"/>
        <v>0</v>
      </c>
      <c r="AA24" s="59">
        <f t="shared" si="5"/>
        <v>10</v>
      </c>
      <c r="AB24" s="59">
        <f t="shared" si="6"/>
        <v>88</v>
      </c>
      <c r="AC24" s="59">
        <f t="shared" si="7"/>
        <v>5</v>
      </c>
      <c r="AD24" s="59">
        <f t="shared" si="8"/>
        <v>35</v>
      </c>
      <c r="AE24" s="59">
        <f t="shared" si="9"/>
        <v>35</v>
      </c>
      <c r="AF24" s="59">
        <f t="shared" si="10"/>
        <v>6</v>
      </c>
      <c r="AG24" s="59">
        <f t="shared" si="11"/>
        <v>48</v>
      </c>
      <c r="AH24" s="59">
        <f t="shared" si="12"/>
        <v>0</v>
      </c>
      <c r="AI24" s="59">
        <f t="shared" si="13"/>
        <v>51</v>
      </c>
      <c r="AJ24" s="59">
        <f t="shared" si="14"/>
        <v>7</v>
      </c>
      <c r="AK24" s="59">
        <f t="shared" si="15"/>
        <v>1</v>
      </c>
      <c r="AL24" s="59">
        <f t="shared" si="16"/>
        <v>11</v>
      </c>
      <c r="AM24" s="59">
        <f t="shared" si="17"/>
        <v>20</v>
      </c>
    </row>
    <row r="25" spans="1:39" ht="18.75" customHeight="1" x14ac:dyDescent="0.2">
      <c r="A25" s="72" t="s">
        <v>304</v>
      </c>
      <c r="B25" s="159">
        <v>0</v>
      </c>
      <c r="C25" s="159">
        <v>0</v>
      </c>
      <c r="D25" s="159">
        <v>0</v>
      </c>
      <c r="E25" s="159">
        <v>0</v>
      </c>
      <c r="F25" s="159">
        <v>0</v>
      </c>
      <c r="G25" s="159">
        <v>2</v>
      </c>
      <c r="H25" s="159">
        <v>0</v>
      </c>
      <c r="I25" s="159">
        <v>0</v>
      </c>
      <c r="J25" s="159">
        <v>0</v>
      </c>
      <c r="K25" s="159">
        <v>0</v>
      </c>
      <c r="L25" s="159">
        <v>1</v>
      </c>
      <c r="M25" s="159">
        <v>0</v>
      </c>
      <c r="N25" s="159">
        <v>0</v>
      </c>
      <c r="O25" s="159">
        <v>2</v>
      </c>
      <c r="P25" s="159">
        <v>0</v>
      </c>
      <c r="Q25" s="193">
        <f t="shared" ref="Q25:Q26" si="20">SUM(B25:P25)</f>
        <v>5</v>
      </c>
      <c r="T25" s="64"/>
      <c r="V25" s="160"/>
      <c r="Y25" s="59">
        <f t="shared" si="3"/>
        <v>0</v>
      </c>
      <c r="Z25" s="59">
        <f t="shared" si="4"/>
        <v>0</v>
      </c>
      <c r="AA25" s="59">
        <f t="shared" si="5"/>
        <v>0</v>
      </c>
      <c r="AB25" s="59">
        <f t="shared" si="6"/>
        <v>0</v>
      </c>
      <c r="AC25" s="59">
        <f t="shared" si="7"/>
        <v>0</v>
      </c>
      <c r="AD25" s="59">
        <f t="shared" si="8"/>
        <v>2</v>
      </c>
      <c r="AE25" s="59">
        <f t="shared" si="9"/>
        <v>0</v>
      </c>
      <c r="AF25" s="59">
        <f t="shared" si="10"/>
        <v>0</v>
      </c>
      <c r="AG25" s="59">
        <f t="shared" si="11"/>
        <v>0</v>
      </c>
      <c r="AH25" s="59">
        <f t="shared" si="12"/>
        <v>0</v>
      </c>
      <c r="AI25" s="59">
        <f t="shared" si="13"/>
        <v>1</v>
      </c>
      <c r="AJ25" s="59">
        <f t="shared" si="14"/>
        <v>0</v>
      </c>
      <c r="AK25" s="59">
        <f t="shared" si="15"/>
        <v>0</v>
      </c>
      <c r="AL25" s="59">
        <f t="shared" si="16"/>
        <v>2</v>
      </c>
      <c r="AM25" s="59">
        <f t="shared" si="17"/>
        <v>0</v>
      </c>
    </row>
    <row r="26" spans="1:39" x14ac:dyDescent="0.2">
      <c r="A26" s="73" t="s">
        <v>305</v>
      </c>
      <c r="B26" s="158">
        <v>1</v>
      </c>
      <c r="C26" s="158">
        <v>0</v>
      </c>
      <c r="D26" s="158">
        <v>1</v>
      </c>
      <c r="E26" s="158">
        <v>4</v>
      </c>
      <c r="F26" s="158">
        <v>0</v>
      </c>
      <c r="G26" s="158">
        <v>0</v>
      </c>
      <c r="H26" s="158">
        <v>1</v>
      </c>
      <c r="I26" s="158">
        <v>0</v>
      </c>
      <c r="J26" s="158">
        <v>2</v>
      </c>
      <c r="K26" s="158">
        <v>0</v>
      </c>
      <c r="L26" s="158">
        <v>7</v>
      </c>
      <c r="M26" s="158">
        <v>0</v>
      </c>
      <c r="N26" s="158">
        <v>0</v>
      </c>
      <c r="O26" s="158">
        <v>1</v>
      </c>
      <c r="P26" s="158">
        <v>2</v>
      </c>
      <c r="Q26" s="192">
        <f t="shared" si="20"/>
        <v>19</v>
      </c>
      <c r="T26" s="64"/>
      <c r="Y26" s="59">
        <f t="shared" si="3"/>
        <v>1</v>
      </c>
      <c r="Z26" s="59">
        <f t="shared" si="4"/>
        <v>0</v>
      </c>
      <c r="AA26" s="59">
        <f t="shared" si="5"/>
        <v>1</v>
      </c>
      <c r="AB26" s="59">
        <f t="shared" si="6"/>
        <v>4</v>
      </c>
      <c r="AC26" s="59">
        <f t="shared" si="7"/>
        <v>0</v>
      </c>
      <c r="AD26" s="59">
        <f t="shared" si="8"/>
        <v>0</v>
      </c>
      <c r="AE26" s="59">
        <f t="shared" si="9"/>
        <v>1</v>
      </c>
      <c r="AF26" s="59">
        <f t="shared" si="10"/>
        <v>0</v>
      </c>
      <c r="AG26" s="59">
        <f t="shared" si="11"/>
        <v>2</v>
      </c>
      <c r="AH26" s="59">
        <f t="shared" si="12"/>
        <v>0</v>
      </c>
      <c r="AI26" s="59">
        <f t="shared" si="13"/>
        <v>7</v>
      </c>
      <c r="AJ26" s="59">
        <f t="shared" si="14"/>
        <v>0</v>
      </c>
      <c r="AK26" s="59">
        <f t="shared" si="15"/>
        <v>0</v>
      </c>
      <c r="AL26" s="59">
        <f t="shared" si="16"/>
        <v>1</v>
      </c>
      <c r="AM26" s="59">
        <f t="shared" si="17"/>
        <v>2</v>
      </c>
    </row>
    <row r="27" spans="1:39" ht="18" x14ac:dyDescent="0.2">
      <c r="A27" s="72" t="s">
        <v>306</v>
      </c>
      <c r="B27" s="159">
        <v>0</v>
      </c>
      <c r="C27" s="159">
        <v>0</v>
      </c>
      <c r="D27" s="159">
        <v>0</v>
      </c>
      <c r="E27" s="159">
        <v>6</v>
      </c>
      <c r="F27" s="159">
        <v>0</v>
      </c>
      <c r="G27" s="159">
        <v>0</v>
      </c>
      <c r="H27" s="159">
        <v>0</v>
      </c>
      <c r="I27" s="159">
        <v>0</v>
      </c>
      <c r="J27" s="159">
        <v>1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93">
        <f t="shared" si="1"/>
        <v>7</v>
      </c>
      <c r="T27" s="64"/>
      <c r="V27" s="160"/>
      <c r="Y27" s="59">
        <f t="shared" si="3"/>
        <v>0</v>
      </c>
      <c r="Z27" s="59">
        <f t="shared" si="4"/>
        <v>0</v>
      </c>
      <c r="AA27" s="59">
        <f t="shared" si="5"/>
        <v>0</v>
      </c>
      <c r="AB27" s="59">
        <f t="shared" si="6"/>
        <v>6</v>
      </c>
      <c r="AC27" s="59">
        <f t="shared" si="7"/>
        <v>0</v>
      </c>
      <c r="AD27" s="59">
        <f t="shared" si="8"/>
        <v>0</v>
      </c>
      <c r="AE27" s="59">
        <f t="shared" si="9"/>
        <v>0</v>
      </c>
      <c r="AF27" s="59">
        <f t="shared" si="10"/>
        <v>0</v>
      </c>
      <c r="AG27" s="59">
        <f t="shared" si="11"/>
        <v>1</v>
      </c>
      <c r="AH27" s="59">
        <f t="shared" si="12"/>
        <v>0</v>
      </c>
      <c r="AI27" s="59">
        <f t="shared" si="13"/>
        <v>0</v>
      </c>
      <c r="AJ27" s="59">
        <f t="shared" si="14"/>
        <v>0</v>
      </c>
      <c r="AK27" s="59">
        <f t="shared" si="15"/>
        <v>0</v>
      </c>
      <c r="AL27" s="59">
        <f t="shared" si="16"/>
        <v>0</v>
      </c>
      <c r="AM27" s="59">
        <f t="shared" si="17"/>
        <v>0</v>
      </c>
    </row>
    <row r="28" spans="1:39" x14ac:dyDescent="0.2">
      <c r="A28" s="73" t="s">
        <v>307</v>
      </c>
      <c r="B28" s="158">
        <v>0</v>
      </c>
      <c r="C28" s="158">
        <v>0</v>
      </c>
      <c r="D28" s="158">
        <v>0</v>
      </c>
      <c r="E28" s="158">
        <v>0</v>
      </c>
      <c r="F28" s="158">
        <v>0</v>
      </c>
      <c r="G28" s="158">
        <v>1</v>
      </c>
      <c r="H28" s="158">
        <v>1</v>
      </c>
      <c r="I28" s="158">
        <v>1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  <c r="P28" s="158">
        <v>0</v>
      </c>
      <c r="Q28" s="192">
        <f t="shared" si="1"/>
        <v>3</v>
      </c>
      <c r="T28" s="64"/>
      <c r="Y28" s="59">
        <f t="shared" si="3"/>
        <v>0</v>
      </c>
      <c r="Z28" s="59">
        <f t="shared" si="4"/>
        <v>0</v>
      </c>
      <c r="AA28" s="59">
        <f t="shared" si="5"/>
        <v>0</v>
      </c>
      <c r="AB28" s="59">
        <f t="shared" si="6"/>
        <v>0</v>
      </c>
      <c r="AC28" s="59">
        <f t="shared" si="7"/>
        <v>0</v>
      </c>
      <c r="AD28" s="59">
        <f t="shared" si="8"/>
        <v>1</v>
      </c>
      <c r="AE28" s="59">
        <f t="shared" si="9"/>
        <v>1</v>
      </c>
      <c r="AF28" s="59">
        <f t="shared" si="10"/>
        <v>1</v>
      </c>
      <c r="AG28" s="59">
        <f t="shared" si="11"/>
        <v>0</v>
      </c>
      <c r="AH28" s="59">
        <f t="shared" si="12"/>
        <v>0</v>
      </c>
      <c r="AI28" s="59">
        <f t="shared" si="13"/>
        <v>0</v>
      </c>
      <c r="AJ28" s="59">
        <f t="shared" si="14"/>
        <v>0</v>
      </c>
      <c r="AK28" s="59">
        <f t="shared" si="15"/>
        <v>0</v>
      </c>
      <c r="AL28" s="59">
        <f t="shared" si="16"/>
        <v>0</v>
      </c>
      <c r="AM28" s="59">
        <f t="shared" si="17"/>
        <v>0</v>
      </c>
    </row>
    <row r="29" spans="1:39" ht="18" x14ac:dyDescent="0.2">
      <c r="A29" s="72" t="s">
        <v>325</v>
      </c>
      <c r="B29" s="159">
        <v>0</v>
      </c>
      <c r="C29" s="159">
        <v>0</v>
      </c>
      <c r="D29" s="159">
        <v>0</v>
      </c>
      <c r="E29" s="159">
        <v>0</v>
      </c>
      <c r="F29" s="159">
        <v>0</v>
      </c>
      <c r="G29" s="159">
        <v>1</v>
      </c>
      <c r="H29" s="159">
        <v>1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93">
        <f t="shared" si="1"/>
        <v>2</v>
      </c>
      <c r="T29" s="64"/>
      <c r="V29" s="160"/>
      <c r="Y29" s="59">
        <f t="shared" si="3"/>
        <v>0</v>
      </c>
      <c r="Z29" s="59">
        <f t="shared" si="4"/>
        <v>0</v>
      </c>
      <c r="AA29" s="59">
        <f t="shared" si="5"/>
        <v>0</v>
      </c>
      <c r="AB29" s="59">
        <f t="shared" si="6"/>
        <v>0</v>
      </c>
      <c r="AC29" s="59">
        <f t="shared" si="7"/>
        <v>0</v>
      </c>
      <c r="AD29" s="59">
        <f t="shared" si="8"/>
        <v>1</v>
      </c>
      <c r="AE29" s="59">
        <f t="shared" si="9"/>
        <v>1</v>
      </c>
      <c r="AF29" s="59">
        <f t="shared" si="10"/>
        <v>0</v>
      </c>
      <c r="AG29" s="59">
        <f t="shared" si="11"/>
        <v>0</v>
      </c>
      <c r="AH29" s="59">
        <f t="shared" si="12"/>
        <v>0</v>
      </c>
      <c r="AI29" s="59">
        <f t="shared" si="13"/>
        <v>0</v>
      </c>
      <c r="AJ29" s="59">
        <f t="shared" si="14"/>
        <v>0</v>
      </c>
      <c r="AK29" s="59">
        <f t="shared" si="15"/>
        <v>0</v>
      </c>
      <c r="AL29" s="59">
        <f t="shared" si="16"/>
        <v>0</v>
      </c>
      <c r="AM29" s="59">
        <f t="shared" si="17"/>
        <v>0</v>
      </c>
    </row>
    <row r="30" spans="1:39" ht="14.25" customHeight="1" x14ac:dyDescent="0.2">
      <c r="A30" s="73" t="s">
        <v>295</v>
      </c>
      <c r="B30" s="158">
        <v>0</v>
      </c>
      <c r="C30" s="158">
        <v>7</v>
      </c>
      <c r="D30" s="158">
        <v>32</v>
      </c>
      <c r="E30" s="158">
        <v>135</v>
      </c>
      <c r="F30" s="158">
        <v>4</v>
      </c>
      <c r="G30" s="158">
        <v>57</v>
      </c>
      <c r="H30" s="158">
        <v>45</v>
      </c>
      <c r="I30" s="158">
        <v>10</v>
      </c>
      <c r="J30" s="158">
        <v>57</v>
      </c>
      <c r="K30" s="158">
        <v>0</v>
      </c>
      <c r="L30" s="158">
        <v>64</v>
      </c>
      <c r="M30" s="158">
        <v>12</v>
      </c>
      <c r="N30" s="158">
        <v>2</v>
      </c>
      <c r="O30" s="158">
        <v>8</v>
      </c>
      <c r="P30" s="158">
        <v>28</v>
      </c>
      <c r="Q30" s="192">
        <f t="shared" si="1"/>
        <v>461</v>
      </c>
      <c r="T30" s="64"/>
      <c r="Y30" s="59">
        <f t="shared" si="3"/>
        <v>0</v>
      </c>
      <c r="Z30" s="59">
        <f t="shared" si="4"/>
        <v>7</v>
      </c>
      <c r="AA30" s="59">
        <f t="shared" si="5"/>
        <v>32</v>
      </c>
      <c r="AB30" s="59">
        <f t="shared" si="6"/>
        <v>135</v>
      </c>
      <c r="AC30" s="59">
        <f t="shared" si="7"/>
        <v>4</v>
      </c>
      <c r="AD30" s="59">
        <f t="shared" si="8"/>
        <v>57</v>
      </c>
      <c r="AE30" s="59">
        <f t="shared" si="9"/>
        <v>45</v>
      </c>
      <c r="AF30" s="59">
        <f t="shared" si="10"/>
        <v>10</v>
      </c>
      <c r="AG30" s="59">
        <f t="shared" si="11"/>
        <v>57</v>
      </c>
      <c r="AH30" s="59">
        <f t="shared" si="12"/>
        <v>0</v>
      </c>
      <c r="AI30" s="59">
        <f t="shared" si="13"/>
        <v>64</v>
      </c>
      <c r="AJ30" s="59">
        <f t="shared" si="14"/>
        <v>12</v>
      </c>
      <c r="AK30" s="59">
        <f t="shared" si="15"/>
        <v>2</v>
      </c>
      <c r="AL30" s="59">
        <f t="shared" si="16"/>
        <v>8</v>
      </c>
      <c r="AM30" s="59">
        <f t="shared" si="17"/>
        <v>28</v>
      </c>
    </row>
    <row r="31" spans="1:39" x14ac:dyDescent="0.2">
      <c r="A31" s="72" t="s">
        <v>317</v>
      </c>
      <c r="B31" s="159">
        <v>0</v>
      </c>
      <c r="C31" s="159">
        <v>0</v>
      </c>
      <c r="D31" s="159">
        <v>0</v>
      </c>
      <c r="E31" s="159">
        <v>2</v>
      </c>
      <c r="F31" s="159">
        <v>0</v>
      </c>
      <c r="G31" s="159">
        <v>0</v>
      </c>
      <c r="H31" s="159">
        <v>0</v>
      </c>
      <c r="I31" s="159">
        <v>0</v>
      </c>
      <c r="J31" s="159">
        <v>1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93">
        <f t="shared" si="1"/>
        <v>3</v>
      </c>
      <c r="T31" s="64"/>
      <c r="Y31" s="59">
        <f t="shared" si="3"/>
        <v>0</v>
      </c>
      <c r="Z31" s="59">
        <f t="shared" si="4"/>
        <v>0</v>
      </c>
      <c r="AA31" s="59">
        <f t="shared" si="5"/>
        <v>0</v>
      </c>
      <c r="AB31" s="59">
        <f t="shared" si="6"/>
        <v>2</v>
      </c>
      <c r="AC31" s="59">
        <f t="shared" si="7"/>
        <v>0</v>
      </c>
      <c r="AD31" s="59">
        <f t="shared" si="8"/>
        <v>0</v>
      </c>
      <c r="AE31" s="59">
        <f t="shared" si="9"/>
        <v>0</v>
      </c>
      <c r="AF31" s="59">
        <f t="shared" si="10"/>
        <v>0</v>
      </c>
      <c r="AG31" s="59">
        <f t="shared" si="11"/>
        <v>1</v>
      </c>
      <c r="AH31" s="59">
        <f t="shared" si="12"/>
        <v>0</v>
      </c>
      <c r="AI31" s="59">
        <f t="shared" si="13"/>
        <v>0</v>
      </c>
      <c r="AJ31" s="59">
        <f t="shared" si="14"/>
        <v>0</v>
      </c>
      <c r="AK31" s="59">
        <f t="shared" si="15"/>
        <v>0</v>
      </c>
      <c r="AL31" s="59">
        <f t="shared" si="16"/>
        <v>0</v>
      </c>
      <c r="AM31" s="59">
        <f t="shared" si="17"/>
        <v>0</v>
      </c>
    </row>
    <row r="32" spans="1:39" x14ac:dyDescent="0.2">
      <c r="A32" s="73" t="s">
        <v>222</v>
      </c>
      <c r="B32" s="158">
        <v>0</v>
      </c>
      <c r="C32" s="158">
        <v>0</v>
      </c>
      <c r="D32" s="158">
        <v>0</v>
      </c>
      <c r="E32" s="158">
        <v>0</v>
      </c>
      <c r="F32" s="158">
        <v>0</v>
      </c>
      <c r="G32" s="158">
        <v>0</v>
      </c>
      <c r="H32" s="158">
        <v>1</v>
      </c>
      <c r="I32" s="158">
        <v>0</v>
      </c>
      <c r="J32" s="158">
        <v>0</v>
      </c>
      <c r="K32" s="158">
        <v>0</v>
      </c>
      <c r="L32" s="158">
        <v>2</v>
      </c>
      <c r="M32" s="158">
        <v>0</v>
      </c>
      <c r="N32" s="158">
        <v>0</v>
      </c>
      <c r="O32" s="158">
        <v>0</v>
      </c>
      <c r="P32" s="158">
        <v>1</v>
      </c>
      <c r="Q32" s="192">
        <f t="shared" ref="Q32:Q33" si="21">SUM(B32:P32)</f>
        <v>4</v>
      </c>
      <c r="T32" s="64"/>
      <c r="Y32" s="59">
        <f t="shared" si="3"/>
        <v>0</v>
      </c>
      <c r="Z32" s="59">
        <f t="shared" si="4"/>
        <v>0</v>
      </c>
      <c r="AA32" s="59">
        <f t="shared" si="5"/>
        <v>0</v>
      </c>
      <c r="AB32" s="59">
        <f t="shared" si="6"/>
        <v>0</v>
      </c>
      <c r="AC32" s="59">
        <f t="shared" si="7"/>
        <v>0</v>
      </c>
      <c r="AD32" s="59">
        <f t="shared" si="8"/>
        <v>0</v>
      </c>
      <c r="AE32" s="59">
        <f t="shared" si="9"/>
        <v>1</v>
      </c>
      <c r="AF32" s="59">
        <f t="shared" si="10"/>
        <v>0</v>
      </c>
      <c r="AG32" s="59">
        <f t="shared" si="11"/>
        <v>0</v>
      </c>
      <c r="AH32" s="59">
        <f t="shared" si="12"/>
        <v>0</v>
      </c>
      <c r="AI32" s="59">
        <f t="shared" si="13"/>
        <v>2</v>
      </c>
      <c r="AJ32" s="59">
        <f t="shared" si="14"/>
        <v>0</v>
      </c>
      <c r="AK32" s="59">
        <f t="shared" si="15"/>
        <v>0</v>
      </c>
      <c r="AL32" s="59">
        <f t="shared" si="16"/>
        <v>0</v>
      </c>
      <c r="AM32" s="59">
        <f t="shared" si="17"/>
        <v>1</v>
      </c>
    </row>
    <row r="33" spans="1:39" x14ac:dyDescent="0.2">
      <c r="A33" s="72" t="s">
        <v>225</v>
      </c>
      <c r="B33" s="159">
        <v>0</v>
      </c>
      <c r="C33" s="159">
        <v>0</v>
      </c>
      <c r="D33" s="159">
        <v>2</v>
      </c>
      <c r="E33" s="159">
        <v>7</v>
      </c>
      <c r="F33" s="159">
        <v>0</v>
      </c>
      <c r="G33" s="159">
        <v>12</v>
      </c>
      <c r="H33" s="159">
        <v>0</v>
      </c>
      <c r="I33" s="159">
        <v>0</v>
      </c>
      <c r="J33" s="159">
        <v>9</v>
      </c>
      <c r="K33" s="159">
        <v>0</v>
      </c>
      <c r="L33" s="159">
        <v>8</v>
      </c>
      <c r="M33" s="159">
        <v>0</v>
      </c>
      <c r="N33" s="159">
        <v>0</v>
      </c>
      <c r="O33" s="159">
        <v>0</v>
      </c>
      <c r="P33" s="159">
        <v>5</v>
      </c>
      <c r="Q33" s="193">
        <f t="shared" si="21"/>
        <v>43</v>
      </c>
      <c r="T33" s="64"/>
      <c r="Y33" s="59">
        <f t="shared" si="3"/>
        <v>0</v>
      </c>
      <c r="Z33" s="59">
        <f t="shared" si="4"/>
        <v>0</v>
      </c>
      <c r="AA33" s="59">
        <f t="shared" si="5"/>
        <v>2</v>
      </c>
      <c r="AB33" s="59">
        <f t="shared" si="6"/>
        <v>7</v>
      </c>
      <c r="AC33" s="59">
        <f t="shared" si="7"/>
        <v>0</v>
      </c>
      <c r="AD33" s="59">
        <f t="shared" si="8"/>
        <v>12</v>
      </c>
      <c r="AE33" s="59">
        <f t="shared" si="9"/>
        <v>0</v>
      </c>
      <c r="AF33" s="59">
        <f t="shared" si="10"/>
        <v>0</v>
      </c>
      <c r="AG33" s="59">
        <f t="shared" si="11"/>
        <v>9</v>
      </c>
      <c r="AH33" s="59">
        <f t="shared" si="12"/>
        <v>0</v>
      </c>
      <c r="AI33" s="59">
        <f t="shared" si="13"/>
        <v>8</v>
      </c>
      <c r="AJ33" s="59">
        <f t="shared" si="14"/>
        <v>0</v>
      </c>
      <c r="AK33" s="59">
        <f t="shared" si="15"/>
        <v>0</v>
      </c>
      <c r="AL33" s="59">
        <f t="shared" si="16"/>
        <v>0</v>
      </c>
      <c r="AM33" s="59">
        <f t="shared" si="17"/>
        <v>5</v>
      </c>
    </row>
    <row r="34" spans="1:39" ht="13.5" thickBot="1" x14ac:dyDescent="0.25">
      <c r="A34" s="73" t="s">
        <v>113</v>
      </c>
      <c r="B34" s="158">
        <v>15</v>
      </c>
      <c r="C34" s="158">
        <v>4</v>
      </c>
      <c r="D34" s="158">
        <v>60</v>
      </c>
      <c r="E34" s="158">
        <v>258</v>
      </c>
      <c r="F34" s="158">
        <v>0</v>
      </c>
      <c r="G34" s="158">
        <v>85</v>
      </c>
      <c r="H34" s="158">
        <v>98</v>
      </c>
      <c r="I34" s="158">
        <v>42</v>
      </c>
      <c r="J34" s="158">
        <v>115</v>
      </c>
      <c r="K34" s="158">
        <v>0</v>
      </c>
      <c r="L34" s="158">
        <v>179</v>
      </c>
      <c r="M34" s="158">
        <v>27</v>
      </c>
      <c r="N34" s="158">
        <v>3</v>
      </c>
      <c r="O34" s="158">
        <v>46</v>
      </c>
      <c r="P34" s="158">
        <v>74</v>
      </c>
      <c r="Q34" s="192">
        <f t="shared" si="1"/>
        <v>1006</v>
      </c>
      <c r="T34" s="64"/>
      <c r="Y34" s="59">
        <f t="shared" si="3"/>
        <v>15</v>
      </c>
      <c r="Z34" s="59">
        <f t="shared" si="4"/>
        <v>4</v>
      </c>
      <c r="AA34" s="59">
        <f t="shared" si="5"/>
        <v>60</v>
      </c>
      <c r="AB34" s="59">
        <f t="shared" si="6"/>
        <v>258</v>
      </c>
      <c r="AC34" s="59">
        <f t="shared" si="7"/>
        <v>0</v>
      </c>
      <c r="AD34" s="59">
        <f t="shared" si="8"/>
        <v>85</v>
      </c>
      <c r="AE34" s="59">
        <f t="shared" si="9"/>
        <v>98</v>
      </c>
      <c r="AF34" s="59">
        <f t="shared" si="10"/>
        <v>42</v>
      </c>
      <c r="AG34" s="59">
        <f t="shared" si="11"/>
        <v>115</v>
      </c>
      <c r="AH34" s="59">
        <f t="shared" si="12"/>
        <v>0</v>
      </c>
      <c r="AI34" s="59">
        <f t="shared" si="13"/>
        <v>179</v>
      </c>
      <c r="AJ34" s="59">
        <f t="shared" si="14"/>
        <v>27</v>
      </c>
      <c r="AK34" s="59">
        <f t="shared" si="15"/>
        <v>3</v>
      </c>
      <c r="AL34" s="59">
        <f t="shared" si="16"/>
        <v>46</v>
      </c>
      <c r="AM34" s="59">
        <f t="shared" si="17"/>
        <v>74</v>
      </c>
    </row>
    <row r="35" spans="1:39" ht="13.5" thickBot="1" x14ac:dyDescent="0.25">
      <c r="A35" s="208" t="s">
        <v>0</v>
      </c>
      <c r="B35" s="231">
        <f t="shared" ref="B35:Q35" si="22">SUM(B7:B34)</f>
        <v>29</v>
      </c>
      <c r="C35" s="232">
        <f t="shared" si="22"/>
        <v>17</v>
      </c>
      <c r="D35" s="232">
        <f t="shared" si="22"/>
        <v>170</v>
      </c>
      <c r="E35" s="232">
        <f t="shared" si="22"/>
        <v>774</v>
      </c>
      <c r="F35" s="232">
        <f t="shared" si="22"/>
        <v>16</v>
      </c>
      <c r="G35" s="232">
        <f t="shared" si="22"/>
        <v>308</v>
      </c>
      <c r="H35" s="232">
        <f t="shared" si="22"/>
        <v>317</v>
      </c>
      <c r="I35" s="232">
        <f t="shared" si="22"/>
        <v>115</v>
      </c>
      <c r="J35" s="232">
        <f t="shared" si="22"/>
        <v>376</v>
      </c>
      <c r="K35" s="232">
        <f t="shared" si="22"/>
        <v>5</v>
      </c>
      <c r="L35" s="232">
        <f t="shared" si="22"/>
        <v>518</v>
      </c>
      <c r="M35" s="232">
        <f t="shared" si="22"/>
        <v>72</v>
      </c>
      <c r="N35" s="232">
        <f t="shared" si="22"/>
        <v>19</v>
      </c>
      <c r="O35" s="232">
        <f t="shared" si="22"/>
        <v>111</v>
      </c>
      <c r="P35" s="232">
        <f t="shared" si="22"/>
        <v>184</v>
      </c>
      <c r="Q35" s="233">
        <f t="shared" si="22"/>
        <v>3031</v>
      </c>
      <c r="T35" s="59" t="s">
        <v>295</v>
      </c>
      <c r="U35" s="59">
        <v>461</v>
      </c>
    </row>
    <row r="36" spans="1:39" x14ac:dyDescent="0.2">
      <c r="A36" s="430" t="s">
        <v>185</v>
      </c>
      <c r="B36" s="430"/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430"/>
      <c r="T36" s="59" t="s">
        <v>296</v>
      </c>
      <c r="U36" s="59">
        <v>361</v>
      </c>
    </row>
    <row r="37" spans="1:39" x14ac:dyDescent="0.2">
      <c r="A37" s="161"/>
      <c r="B37" s="161"/>
      <c r="C37" s="161"/>
      <c r="D37" s="161"/>
      <c r="E37" s="161"/>
      <c r="F37" s="161"/>
      <c r="G37" s="161"/>
      <c r="H37" s="161"/>
      <c r="I37" s="252"/>
      <c r="J37" s="252"/>
      <c r="K37" s="291"/>
      <c r="L37" s="291"/>
      <c r="M37" s="161"/>
      <c r="N37" s="291"/>
      <c r="O37" s="161"/>
      <c r="P37" s="161"/>
      <c r="Q37" s="161"/>
      <c r="T37" s="59" t="s">
        <v>303</v>
      </c>
      <c r="U37" s="59">
        <v>320</v>
      </c>
    </row>
    <row r="38" spans="1:39" ht="18" customHeight="1" x14ac:dyDescent="0.2">
      <c r="T38" s="59" t="s">
        <v>297</v>
      </c>
      <c r="U38" s="59">
        <v>267</v>
      </c>
    </row>
    <row r="39" spans="1:39" ht="18" customHeight="1" x14ac:dyDescent="0.2">
      <c r="T39" s="59" t="s">
        <v>298</v>
      </c>
      <c r="U39" s="59">
        <v>164</v>
      </c>
    </row>
    <row r="40" spans="1:39" ht="18" customHeight="1" x14ac:dyDescent="0.2">
      <c r="T40" s="59" t="s">
        <v>115</v>
      </c>
      <c r="U40" s="59">
        <v>158</v>
      </c>
    </row>
    <row r="41" spans="1:39" x14ac:dyDescent="0.2">
      <c r="T41" s="59" t="s">
        <v>212</v>
      </c>
      <c r="U41" s="59">
        <v>72</v>
      </c>
    </row>
    <row r="42" spans="1:39" ht="20.25" customHeight="1" x14ac:dyDescent="0.2">
      <c r="T42" s="59" t="s">
        <v>301</v>
      </c>
      <c r="U42" s="59">
        <v>53</v>
      </c>
    </row>
    <row r="43" spans="1:39" x14ac:dyDescent="0.2">
      <c r="H43" s="162"/>
      <c r="O43" s="162"/>
      <c r="T43" s="59" t="s">
        <v>225</v>
      </c>
      <c r="U43" s="59">
        <v>43</v>
      </c>
    </row>
    <row r="44" spans="1:39" x14ac:dyDescent="0.2">
      <c r="H44" s="61"/>
      <c r="O44" s="61"/>
      <c r="T44" s="59" t="s">
        <v>213</v>
      </c>
      <c r="U44" s="59">
        <v>25</v>
      </c>
    </row>
    <row r="45" spans="1:39" x14ac:dyDescent="0.2">
      <c r="H45" s="63"/>
      <c r="O45" s="63"/>
      <c r="T45" s="59" t="s">
        <v>305</v>
      </c>
      <c r="U45" s="59">
        <v>19</v>
      </c>
    </row>
    <row r="46" spans="1:39" x14ac:dyDescent="0.2">
      <c r="H46" s="63"/>
      <c r="O46" s="63"/>
      <c r="T46" s="59" t="s">
        <v>218</v>
      </c>
      <c r="U46" s="59">
        <v>13</v>
      </c>
    </row>
    <row r="47" spans="1:39" x14ac:dyDescent="0.2">
      <c r="H47" s="63"/>
      <c r="O47" s="63"/>
      <c r="T47" s="59" t="s">
        <v>292</v>
      </c>
      <c r="U47" s="59">
        <v>9</v>
      </c>
    </row>
    <row r="48" spans="1:39" x14ac:dyDescent="0.2">
      <c r="H48" s="63"/>
      <c r="O48" s="63"/>
      <c r="T48" s="59" t="s">
        <v>224</v>
      </c>
      <c r="U48" s="59">
        <v>8</v>
      </c>
    </row>
    <row r="49" spans="1:21" ht="17.25" customHeight="1" x14ac:dyDescent="0.2">
      <c r="A49" s="440" t="s">
        <v>77</v>
      </c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0"/>
      <c r="P49" s="440"/>
      <c r="Q49" s="440"/>
      <c r="T49" s="59" t="s">
        <v>306</v>
      </c>
      <c r="U49" s="59">
        <v>7</v>
      </c>
    </row>
    <row r="50" spans="1:21" ht="7.5" customHeight="1" x14ac:dyDescent="0.2">
      <c r="A50" s="100"/>
      <c r="B50" s="100"/>
      <c r="C50" s="100"/>
      <c r="D50" s="100"/>
      <c r="E50" s="100"/>
      <c r="F50" s="100"/>
      <c r="G50" s="100"/>
      <c r="H50" s="100"/>
      <c r="I50" s="253"/>
      <c r="J50" s="253"/>
      <c r="K50" s="349"/>
      <c r="L50" s="302"/>
      <c r="M50" s="100"/>
      <c r="N50" s="347"/>
      <c r="O50" s="100"/>
      <c r="P50" s="100"/>
      <c r="T50" s="59" t="s">
        <v>257</v>
      </c>
      <c r="U50" s="59">
        <v>6</v>
      </c>
    </row>
    <row r="51" spans="1:21" x14ac:dyDescent="0.15">
      <c r="A51" s="438" t="s">
        <v>94</v>
      </c>
      <c r="B51" s="438"/>
      <c r="C51" s="438"/>
      <c r="D51" s="438"/>
      <c r="E51" s="115"/>
      <c r="F51" s="439" t="s">
        <v>86</v>
      </c>
      <c r="G51" s="439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T51" s="59" t="s">
        <v>256</v>
      </c>
      <c r="U51" s="59">
        <v>6</v>
      </c>
    </row>
    <row r="52" spans="1:21" x14ac:dyDescent="0.2">
      <c r="A52" s="437" t="s">
        <v>93</v>
      </c>
      <c r="B52" s="437"/>
      <c r="C52" s="437"/>
      <c r="D52" s="437"/>
      <c r="E52" s="101"/>
      <c r="F52" s="439" t="s">
        <v>85</v>
      </c>
      <c r="G52" s="439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T52" s="59" t="s">
        <v>293</v>
      </c>
      <c r="U52" s="59">
        <v>5</v>
      </c>
    </row>
    <row r="53" spans="1:21" x14ac:dyDescent="0.2">
      <c r="A53" s="437" t="s">
        <v>92</v>
      </c>
      <c r="B53" s="437"/>
      <c r="C53" s="437"/>
      <c r="D53" s="437"/>
      <c r="E53" s="101"/>
      <c r="F53" s="439" t="s">
        <v>84</v>
      </c>
      <c r="G53" s="439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T53" s="59" t="s">
        <v>304</v>
      </c>
      <c r="U53" s="59">
        <v>5</v>
      </c>
    </row>
    <row r="54" spans="1:21" x14ac:dyDescent="0.2">
      <c r="A54" s="437" t="s">
        <v>91</v>
      </c>
      <c r="B54" s="437"/>
      <c r="C54" s="437"/>
      <c r="D54" s="437"/>
      <c r="E54" s="101"/>
      <c r="F54" s="439" t="s">
        <v>83</v>
      </c>
      <c r="G54" s="439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T54" s="59" t="s">
        <v>291</v>
      </c>
      <c r="U54" s="59">
        <v>4</v>
      </c>
    </row>
    <row r="55" spans="1:21" x14ac:dyDescent="0.2">
      <c r="A55" s="437" t="s">
        <v>90</v>
      </c>
      <c r="B55" s="437"/>
      <c r="C55" s="437"/>
      <c r="D55" s="437"/>
      <c r="E55" s="101"/>
      <c r="F55" s="439" t="s">
        <v>82</v>
      </c>
      <c r="G55" s="439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T55" s="59" t="s">
        <v>299</v>
      </c>
      <c r="U55" s="59">
        <v>4</v>
      </c>
    </row>
    <row r="56" spans="1:21" x14ac:dyDescent="0.2">
      <c r="A56" s="437" t="s">
        <v>89</v>
      </c>
      <c r="B56" s="437"/>
      <c r="C56" s="437"/>
      <c r="D56" s="437"/>
      <c r="E56" s="101"/>
      <c r="F56" s="439" t="s">
        <v>81</v>
      </c>
      <c r="G56" s="439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T56" s="59" t="s">
        <v>222</v>
      </c>
      <c r="U56" s="59">
        <v>4</v>
      </c>
    </row>
    <row r="57" spans="1:21" x14ac:dyDescent="0.2">
      <c r="A57" s="437" t="s">
        <v>88</v>
      </c>
      <c r="B57" s="437"/>
      <c r="C57" s="437"/>
      <c r="D57" s="437"/>
      <c r="E57" s="101"/>
      <c r="F57" s="439" t="s">
        <v>80</v>
      </c>
      <c r="G57" s="439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T57" s="59" t="s">
        <v>307</v>
      </c>
      <c r="U57" s="59">
        <v>3</v>
      </c>
    </row>
    <row r="58" spans="1:21" x14ac:dyDescent="0.2">
      <c r="A58" s="437" t="s">
        <v>87</v>
      </c>
      <c r="B58" s="437"/>
      <c r="C58" s="437"/>
      <c r="D58" s="437"/>
      <c r="E58" s="101"/>
      <c r="F58" s="439" t="s">
        <v>79</v>
      </c>
      <c r="G58" s="439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T58" s="59" t="s">
        <v>317</v>
      </c>
      <c r="U58" s="59">
        <v>3</v>
      </c>
    </row>
    <row r="59" spans="1:21" x14ac:dyDescent="0.2">
      <c r="A59" s="101"/>
      <c r="B59" s="101"/>
      <c r="C59" s="101"/>
      <c r="D59" s="101"/>
      <c r="E59" s="101"/>
      <c r="F59" s="439" t="s">
        <v>228</v>
      </c>
      <c r="G59" s="43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T59" s="59" t="s">
        <v>316</v>
      </c>
      <c r="U59" s="59">
        <v>2</v>
      </c>
    </row>
    <row r="60" spans="1:21" ht="8.25" customHeight="1" x14ac:dyDescent="0.2">
      <c r="A60" s="163"/>
      <c r="B60" s="163"/>
      <c r="C60" s="163"/>
      <c r="D60" s="163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T60" s="59" t="s">
        <v>325</v>
      </c>
      <c r="U60" s="59">
        <v>2</v>
      </c>
    </row>
    <row r="61" spans="1:21" x14ac:dyDescent="0.2">
      <c r="A61" s="89" t="s">
        <v>32</v>
      </c>
      <c r="B61" s="164"/>
      <c r="C61" s="164"/>
      <c r="D61" s="164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T61" s="59" t="s">
        <v>288</v>
      </c>
      <c r="U61" s="59">
        <v>1</v>
      </c>
    </row>
    <row r="62" spans="1:21" x14ac:dyDescent="0.2">
      <c r="T62" s="59" t="s">
        <v>113</v>
      </c>
      <c r="U62" s="59">
        <v>1006</v>
      </c>
    </row>
  </sheetData>
  <sortState ref="T35:U61">
    <sortCondition descending="1" ref="U35:U61"/>
  </sortState>
  <mergeCells count="25">
    <mergeCell ref="F59:Q59"/>
    <mergeCell ref="F54:Q54"/>
    <mergeCell ref="F55:Q55"/>
    <mergeCell ref="F56:Q56"/>
    <mergeCell ref="F57:Q57"/>
    <mergeCell ref="F58:Q58"/>
    <mergeCell ref="A1:Q1"/>
    <mergeCell ref="A3:Q3"/>
    <mergeCell ref="A5:A6"/>
    <mergeCell ref="B5:P5"/>
    <mergeCell ref="Q5:Q6"/>
    <mergeCell ref="A4:Q4"/>
    <mergeCell ref="A36:Q36"/>
    <mergeCell ref="A56:D56"/>
    <mergeCell ref="A51:D51"/>
    <mergeCell ref="A52:D52"/>
    <mergeCell ref="F51:Q51"/>
    <mergeCell ref="F52:Q52"/>
    <mergeCell ref="F53:Q53"/>
    <mergeCell ref="A49:Q49"/>
    <mergeCell ref="A57:D57"/>
    <mergeCell ref="A58:D58"/>
    <mergeCell ref="A53:D53"/>
    <mergeCell ref="A54:D54"/>
    <mergeCell ref="A55:D55"/>
  </mergeCells>
  <printOptions horizontalCentered="1" verticalCentered="1"/>
  <pageMargins left="0" right="0" top="1.0236220472440944" bottom="0" header="0" footer="0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K134"/>
  <sheetViews>
    <sheetView showGridLines="0" view="pageBreakPreview" topLeftCell="A19" zoomScale="130" zoomScaleNormal="130" zoomScaleSheetLayoutView="130" workbookViewId="0">
      <selection activeCell="J14" sqref="J14"/>
    </sheetView>
  </sheetViews>
  <sheetFormatPr baseColWidth="10" defaultColWidth="11.42578125" defaultRowHeight="12.75" x14ac:dyDescent="0.2"/>
  <cols>
    <col min="1" max="1" width="37.140625" style="305" customWidth="1"/>
    <col min="2" max="2" width="3.85546875" style="305" customWidth="1"/>
    <col min="3" max="3" width="3.7109375" style="305" customWidth="1"/>
    <col min="4" max="4" width="3.85546875" style="305" customWidth="1"/>
    <col min="5" max="6" width="3.7109375" style="305" customWidth="1"/>
    <col min="7" max="7" width="4" style="305" customWidth="1"/>
    <col min="8" max="10" width="3.85546875" style="305" customWidth="1"/>
    <col min="11" max="14" width="3.5703125" style="305" customWidth="1"/>
    <col min="15" max="16" width="4" style="305" customWidth="1"/>
    <col min="17" max="17" width="7.28515625" style="305" customWidth="1"/>
    <col min="18" max="18" width="3.42578125" style="305" customWidth="1"/>
    <col min="19" max="19" width="5.28515625" style="305" customWidth="1"/>
    <col min="20" max="20" width="14" style="305" customWidth="1"/>
    <col min="21" max="22" width="11.42578125" style="305"/>
    <col min="23" max="46" width="6.42578125" style="305" customWidth="1"/>
    <col min="47" max="16384" width="11.42578125" style="305"/>
  </cols>
  <sheetData>
    <row r="1" spans="1:37" ht="15" x14ac:dyDescent="0.2">
      <c r="A1" s="449" t="s">
        <v>239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304"/>
    </row>
    <row r="2" spans="1:37" ht="15" x14ac:dyDescent="0.2">
      <c r="A2" s="306" t="s">
        <v>122</v>
      </c>
      <c r="B2" s="307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37" ht="27.75" customHeight="1" x14ac:dyDescent="0.2">
      <c r="A3" s="450" t="s">
        <v>223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309"/>
    </row>
    <row r="4" spans="1:37" ht="15" x14ac:dyDescent="0.2">
      <c r="A4" s="456" t="s">
        <v>315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309"/>
    </row>
    <row r="5" spans="1:37" ht="4.5" customHeight="1" thickBot="1" x14ac:dyDescent="0.25">
      <c r="A5" s="451"/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309"/>
      <c r="T5" s="305" t="s">
        <v>126</v>
      </c>
      <c r="U5" s="305">
        <v>48</v>
      </c>
    </row>
    <row r="6" spans="1:37" ht="13.5" thickBot="1" x14ac:dyDescent="0.25">
      <c r="A6" s="452" t="s">
        <v>112</v>
      </c>
      <c r="B6" s="454" t="s">
        <v>77</v>
      </c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2" t="s">
        <v>0</v>
      </c>
      <c r="R6" s="310"/>
      <c r="T6" s="311" t="s">
        <v>166</v>
      </c>
      <c r="U6" s="305">
        <v>174</v>
      </c>
    </row>
    <row r="7" spans="1:37" ht="13.5" thickBot="1" x14ac:dyDescent="0.25">
      <c r="A7" s="453"/>
      <c r="B7" s="312" t="s">
        <v>202</v>
      </c>
      <c r="C7" s="312" t="s">
        <v>226</v>
      </c>
      <c r="D7" s="312" t="s">
        <v>102</v>
      </c>
      <c r="E7" s="312" t="s">
        <v>101</v>
      </c>
      <c r="F7" s="312" t="s">
        <v>114</v>
      </c>
      <c r="G7" s="312" t="s">
        <v>100</v>
      </c>
      <c r="H7" s="312" t="s">
        <v>96</v>
      </c>
      <c r="I7" s="312" t="s">
        <v>220</v>
      </c>
      <c r="J7" s="312" t="s">
        <v>95</v>
      </c>
      <c r="K7" s="312" t="s">
        <v>255</v>
      </c>
      <c r="L7" s="312" t="s">
        <v>99</v>
      </c>
      <c r="M7" s="312" t="s">
        <v>221</v>
      </c>
      <c r="N7" s="312" t="s">
        <v>254</v>
      </c>
      <c r="O7" s="312" t="s">
        <v>98</v>
      </c>
      <c r="P7" s="312" t="s">
        <v>97</v>
      </c>
      <c r="Q7" s="453"/>
      <c r="T7" s="313" t="s">
        <v>1</v>
      </c>
      <c r="U7" s="305">
        <v>1715</v>
      </c>
    </row>
    <row r="8" spans="1:37" x14ac:dyDescent="0.2">
      <c r="A8" s="314" t="s">
        <v>108</v>
      </c>
      <c r="B8" s="315">
        <v>0</v>
      </c>
      <c r="C8" s="316">
        <v>0</v>
      </c>
      <c r="D8" s="316">
        <v>2</v>
      </c>
      <c r="E8" s="316">
        <v>9</v>
      </c>
      <c r="F8" s="316">
        <v>1</v>
      </c>
      <c r="G8" s="316">
        <v>2</v>
      </c>
      <c r="H8" s="316">
        <v>5</v>
      </c>
      <c r="I8" s="316">
        <v>3</v>
      </c>
      <c r="J8" s="316">
        <v>5</v>
      </c>
      <c r="K8" s="316">
        <v>0</v>
      </c>
      <c r="L8" s="316">
        <v>10</v>
      </c>
      <c r="M8" s="316">
        <v>1</v>
      </c>
      <c r="N8" s="316">
        <v>1</v>
      </c>
      <c r="O8" s="316">
        <v>3</v>
      </c>
      <c r="P8" s="316">
        <v>4</v>
      </c>
      <c r="Q8" s="317">
        <f t="shared" ref="Q8:Q48" si="0">SUM(B8:P8)</f>
        <v>46</v>
      </c>
      <c r="T8" s="313" t="s">
        <v>309</v>
      </c>
      <c r="U8" s="305">
        <v>296</v>
      </c>
      <c r="W8" s="305">
        <f>IF(B8=" ",0,B8)</f>
        <v>0</v>
      </c>
      <c r="X8" s="305">
        <f t="shared" ref="X8:AK8" si="1">IF(C8=" ",0,C8)</f>
        <v>0</v>
      </c>
      <c r="Y8" s="305">
        <f t="shared" si="1"/>
        <v>2</v>
      </c>
      <c r="Z8" s="305">
        <f t="shared" si="1"/>
        <v>9</v>
      </c>
      <c r="AA8" s="305">
        <f t="shared" si="1"/>
        <v>1</v>
      </c>
      <c r="AB8" s="305">
        <f t="shared" si="1"/>
        <v>2</v>
      </c>
      <c r="AC8" s="305">
        <f t="shared" si="1"/>
        <v>5</v>
      </c>
      <c r="AD8" s="305">
        <f t="shared" si="1"/>
        <v>3</v>
      </c>
      <c r="AE8" s="305">
        <f t="shared" si="1"/>
        <v>5</v>
      </c>
      <c r="AF8" s="305">
        <f t="shared" si="1"/>
        <v>0</v>
      </c>
      <c r="AG8" s="305">
        <f t="shared" si="1"/>
        <v>10</v>
      </c>
      <c r="AH8" s="305">
        <f t="shared" si="1"/>
        <v>1</v>
      </c>
      <c r="AI8" s="305">
        <f t="shared" si="1"/>
        <v>1</v>
      </c>
      <c r="AJ8" s="305">
        <f t="shared" si="1"/>
        <v>3</v>
      </c>
      <c r="AK8" s="305">
        <f t="shared" si="1"/>
        <v>4</v>
      </c>
    </row>
    <row r="9" spans="1:37" x14ac:dyDescent="0.2">
      <c r="A9" s="318" t="s">
        <v>130</v>
      </c>
      <c r="B9" s="319">
        <v>0</v>
      </c>
      <c r="C9" s="320">
        <v>0</v>
      </c>
      <c r="D9" s="320">
        <v>1</v>
      </c>
      <c r="E9" s="320">
        <v>12</v>
      </c>
      <c r="F9" s="320">
        <v>0</v>
      </c>
      <c r="G9" s="320">
        <v>7</v>
      </c>
      <c r="H9" s="320">
        <v>5</v>
      </c>
      <c r="I9" s="320">
        <v>0</v>
      </c>
      <c r="J9" s="320">
        <v>3</v>
      </c>
      <c r="K9" s="320">
        <v>0</v>
      </c>
      <c r="L9" s="320">
        <v>6</v>
      </c>
      <c r="M9" s="320">
        <v>0</v>
      </c>
      <c r="N9" s="320">
        <v>0</v>
      </c>
      <c r="O9" s="320">
        <v>1</v>
      </c>
      <c r="P9" s="320">
        <v>1</v>
      </c>
      <c r="Q9" s="321">
        <f t="shared" si="0"/>
        <v>36</v>
      </c>
      <c r="T9" s="313" t="s">
        <v>110</v>
      </c>
      <c r="U9" s="305">
        <v>154</v>
      </c>
      <c r="W9" s="305">
        <f t="shared" ref="W9:W48" si="2">IF(B9=" ",0,B9)</f>
        <v>0</v>
      </c>
      <c r="X9" s="305">
        <f t="shared" ref="X9:X48" si="3">IF(C9=" ",0,C9)</f>
        <v>0</v>
      </c>
      <c r="Y9" s="305">
        <f t="shared" ref="Y9:Y48" si="4">IF(D9=" ",0,D9)</f>
        <v>1</v>
      </c>
      <c r="Z9" s="305">
        <f t="shared" ref="Z9:Z48" si="5">IF(E9=" ",0,E9)</f>
        <v>12</v>
      </c>
      <c r="AA9" s="305">
        <f t="shared" ref="AA9:AA48" si="6">IF(F9=" ",0,F9)</f>
        <v>0</v>
      </c>
      <c r="AB9" s="305">
        <f t="shared" ref="AB9:AB48" si="7">IF(G9=" ",0,G9)</f>
        <v>7</v>
      </c>
      <c r="AC9" s="305">
        <f t="shared" ref="AC9:AC48" si="8">IF(H9=" ",0,H9)</f>
        <v>5</v>
      </c>
      <c r="AD9" s="305">
        <f t="shared" ref="AD9:AD48" si="9">IF(I9=" ",0,I9)</f>
        <v>0</v>
      </c>
      <c r="AE9" s="305">
        <f t="shared" ref="AE9:AE48" si="10">IF(J9=" ",0,J9)</f>
        <v>3</v>
      </c>
      <c r="AF9" s="305">
        <f t="shared" ref="AF9:AF48" si="11">IF(K9=" ",0,K9)</f>
        <v>0</v>
      </c>
      <c r="AG9" s="305">
        <f t="shared" ref="AG9:AG48" si="12">IF(L9=" ",0,L9)</f>
        <v>6</v>
      </c>
      <c r="AH9" s="305">
        <f t="shared" ref="AH9:AH48" si="13">IF(M9=" ",0,M9)</f>
        <v>0</v>
      </c>
      <c r="AI9" s="305">
        <f t="shared" ref="AI9:AI48" si="14">IF(N9=" ",0,N9)</f>
        <v>0</v>
      </c>
      <c r="AJ9" s="305">
        <f t="shared" ref="AJ9:AJ48" si="15">IF(O9=" ",0,O9)</f>
        <v>1</v>
      </c>
      <c r="AK9" s="305">
        <f t="shared" ref="AK9:AK48" si="16">IF(P9=" ",0,P9)</f>
        <v>1</v>
      </c>
    </row>
    <row r="10" spans="1:37" x14ac:dyDescent="0.2">
      <c r="A10" s="322" t="s">
        <v>181</v>
      </c>
      <c r="B10" s="323">
        <v>0</v>
      </c>
      <c r="C10" s="324">
        <v>0</v>
      </c>
      <c r="D10" s="324">
        <v>0</v>
      </c>
      <c r="E10" s="324">
        <v>2</v>
      </c>
      <c r="F10" s="324">
        <v>0</v>
      </c>
      <c r="G10" s="324">
        <v>1</v>
      </c>
      <c r="H10" s="324">
        <v>1</v>
      </c>
      <c r="I10" s="324">
        <v>0</v>
      </c>
      <c r="J10" s="324">
        <v>0</v>
      </c>
      <c r="K10" s="324">
        <v>1</v>
      </c>
      <c r="L10" s="324">
        <v>0</v>
      </c>
      <c r="M10" s="324">
        <v>0</v>
      </c>
      <c r="N10" s="324">
        <v>0</v>
      </c>
      <c r="O10" s="324">
        <v>0</v>
      </c>
      <c r="P10" s="324">
        <v>1</v>
      </c>
      <c r="Q10" s="325">
        <f t="shared" si="0"/>
        <v>6</v>
      </c>
      <c r="T10" s="313" t="s">
        <v>107</v>
      </c>
      <c r="U10" s="305">
        <v>143</v>
      </c>
      <c r="W10" s="305">
        <f t="shared" si="2"/>
        <v>0</v>
      </c>
      <c r="X10" s="305">
        <f t="shared" si="3"/>
        <v>0</v>
      </c>
      <c r="Y10" s="305">
        <f t="shared" si="4"/>
        <v>0</v>
      </c>
      <c r="Z10" s="305">
        <f t="shared" si="5"/>
        <v>2</v>
      </c>
      <c r="AA10" s="305">
        <f t="shared" si="6"/>
        <v>0</v>
      </c>
      <c r="AB10" s="305">
        <f t="shared" si="7"/>
        <v>1</v>
      </c>
      <c r="AC10" s="305">
        <f t="shared" si="8"/>
        <v>1</v>
      </c>
      <c r="AD10" s="305">
        <f t="shared" si="9"/>
        <v>0</v>
      </c>
      <c r="AE10" s="305">
        <f t="shared" si="10"/>
        <v>0</v>
      </c>
      <c r="AF10" s="305">
        <f t="shared" si="11"/>
        <v>1</v>
      </c>
      <c r="AG10" s="305">
        <f t="shared" si="12"/>
        <v>0</v>
      </c>
      <c r="AH10" s="305">
        <f t="shared" si="13"/>
        <v>0</v>
      </c>
      <c r="AI10" s="305">
        <f t="shared" si="14"/>
        <v>0</v>
      </c>
      <c r="AJ10" s="305">
        <f t="shared" si="15"/>
        <v>0</v>
      </c>
      <c r="AK10" s="305">
        <f t="shared" si="16"/>
        <v>1</v>
      </c>
    </row>
    <row r="11" spans="1:37" x14ac:dyDescent="0.2">
      <c r="A11" s="318" t="s">
        <v>134</v>
      </c>
      <c r="B11" s="319">
        <v>0</v>
      </c>
      <c r="C11" s="320">
        <v>0</v>
      </c>
      <c r="D11" s="320">
        <v>1</v>
      </c>
      <c r="E11" s="320">
        <v>2</v>
      </c>
      <c r="F11" s="320">
        <v>0</v>
      </c>
      <c r="G11" s="320">
        <v>1</v>
      </c>
      <c r="H11" s="320">
        <v>1</v>
      </c>
      <c r="I11" s="320">
        <v>0</v>
      </c>
      <c r="J11" s="320">
        <v>2</v>
      </c>
      <c r="K11" s="320">
        <v>0</v>
      </c>
      <c r="L11" s="320">
        <v>1</v>
      </c>
      <c r="M11" s="320">
        <v>0</v>
      </c>
      <c r="N11" s="320">
        <v>0</v>
      </c>
      <c r="O11" s="320">
        <v>0</v>
      </c>
      <c r="P11" s="320">
        <v>0</v>
      </c>
      <c r="Q11" s="321">
        <f t="shared" si="0"/>
        <v>8</v>
      </c>
      <c r="T11" s="313" t="s">
        <v>318</v>
      </c>
      <c r="U11" s="305">
        <v>116</v>
      </c>
      <c r="W11" s="305">
        <f t="shared" si="2"/>
        <v>0</v>
      </c>
      <c r="X11" s="305">
        <f t="shared" si="3"/>
        <v>0</v>
      </c>
      <c r="Y11" s="305">
        <f t="shared" si="4"/>
        <v>1</v>
      </c>
      <c r="Z11" s="305">
        <f t="shared" si="5"/>
        <v>2</v>
      </c>
      <c r="AA11" s="305">
        <f t="shared" si="6"/>
        <v>0</v>
      </c>
      <c r="AB11" s="305">
        <f t="shared" si="7"/>
        <v>1</v>
      </c>
      <c r="AC11" s="305">
        <f t="shared" si="8"/>
        <v>1</v>
      </c>
      <c r="AD11" s="305">
        <f t="shared" si="9"/>
        <v>0</v>
      </c>
      <c r="AE11" s="305">
        <f t="shared" si="10"/>
        <v>2</v>
      </c>
      <c r="AF11" s="305">
        <f t="shared" si="11"/>
        <v>0</v>
      </c>
      <c r="AG11" s="305">
        <f t="shared" si="12"/>
        <v>1</v>
      </c>
      <c r="AH11" s="305">
        <f t="shared" si="13"/>
        <v>0</v>
      </c>
      <c r="AI11" s="305">
        <f t="shared" si="14"/>
        <v>0</v>
      </c>
      <c r="AJ11" s="305">
        <f t="shared" si="15"/>
        <v>0</v>
      </c>
      <c r="AK11" s="305">
        <f t="shared" si="16"/>
        <v>0</v>
      </c>
    </row>
    <row r="12" spans="1:37" x14ac:dyDescent="0.2">
      <c r="A12" s="322" t="s">
        <v>265</v>
      </c>
      <c r="B12" s="323">
        <v>0</v>
      </c>
      <c r="C12" s="324">
        <v>0</v>
      </c>
      <c r="D12" s="324">
        <v>0</v>
      </c>
      <c r="E12" s="324">
        <v>0</v>
      </c>
      <c r="F12" s="324">
        <v>0</v>
      </c>
      <c r="G12" s="324">
        <v>0</v>
      </c>
      <c r="H12" s="324">
        <v>0</v>
      </c>
      <c r="I12" s="324">
        <v>0</v>
      </c>
      <c r="J12" s="324">
        <v>2</v>
      </c>
      <c r="K12" s="324">
        <v>0</v>
      </c>
      <c r="L12" s="324">
        <v>1</v>
      </c>
      <c r="M12" s="324">
        <v>0</v>
      </c>
      <c r="N12" s="324">
        <v>0</v>
      </c>
      <c r="O12" s="324">
        <v>0</v>
      </c>
      <c r="P12" s="324">
        <v>0</v>
      </c>
      <c r="Q12" s="325">
        <f t="shared" si="0"/>
        <v>3</v>
      </c>
      <c r="T12" s="313" t="s">
        <v>111</v>
      </c>
      <c r="U12" s="305">
        <v>106</v>
      </c>
      <c r="W12" s="305">
        <f t="shared" si="2"/>
        <v>0</v>
      </c>
      <c r="X12" s="305">
        <f t="shared" si="3"/>
        <v>0</v>
      </c>
      <c r="Y12" s="305">
        <f t="shared" si="4"/>
        <v>0</v>
      </c>
      <c r="Z12" s="305">
        <f t="shared" si="5"/>
        <v>0</v>
      </c>
      <c r="AA12" s="305">
        <f t="shared" si="6"/>
        <v>0</v>
      </c>
      <c r="AB12" s="305">
        <f t="shared" si="7"/>
        <v>0</v>
      </c>
      <c r="AC12" s="305">
        <f t="shared" si="8"/>
        <v>0</v>
      </c>
      <c r="AD12" s="305">
        <f t="shared" si="9"/>
        <v>0</v>
      </c>
      <c r="AE12" s="305">
        <f t="shared" si="10"/>
        <v>2</v>
      </c>
      <c r="AF12" s="305">
        <f t="shared" si="11"/>
        <v>0</v>
      </c>
      <c r="AG12" s="305">
        <f t="shared" si="12"/>
        <v>1</v>
      </c>
      <c r="AH12" s="305">
        <f t="shared" si="13"/>
        <v>0</v>
      </c>
      <c r="AI12" s="305">
        <f t="shared" si="14"/>
        <v>0</v>
      </c>
      <c r="AJ12" s="305">
        <f t="shared" si="15"/>
        <v>0</v>
      </c>
      <c r="AK12" s="305">
        <f t="shared" si="16"/>
        <v>0</v>
      </c>
    </row>
    <row r="13" spans="1:37" x14ac:dyDescent="0.2">
      <c r="A13" s="318" t="s">
        <v>182</v>
      </c>
      <c r="B13" s="319">
        <v>0</v>
      </c>
      <c r="C13" s="320">
        <v>0</v>
      </c>
      <c r="D13" s="320">
        <v>0</v>
      </c>
      <c r="E13" s="320">
        <v>3</v>
      </c>
      <c r="F13" s="320">
        <v>0</v>
      </c>
      <c r="G13" s="320">
        <v>0</v>
      </c>
      <c r="H13" s="320">
        <v>3</v>
      </c>
      <c r="I13" s="320">
        <v>6</v>
      </c>
      <c r="J13" s="320">
        <v>0</v>
      </c>
      <c r="K13" s="320">
        <v>0</v>
      </c>
      <c r="L13" s="320">
        <v>4</v>
      </c>
      <c r="M13" s="320">
        <v>0</v>
      </c>
      <c r="N13" s="320">
        <v>0</v>
      </c>
      <c r="O13" s="320">
        <v>0</v>
      </c>
      <c r="P13" s="320">
        <v>1</v>
      </c>
      <c r="Q13" s="321">
        <f t="shared" si="0"/>
        <v>17</v>
      </c>
      <c r="T13" s="326" t="s">
        <v>104</v>
      </c>
      <c r="U13" s="305">
        <v>62</v>
      </c>
      <c r="W13" s="305">
        <f t="shared" si="2"/>
        <v>0</v>
      </c>
      <c r="X13" s="305">
        <f t="shared" si="3"/>
        <v>0</v>
      </c>
      <c r="Y13" s="305">
        <f t="shared" si="4"/>
        <v>0</v>
      </c>
      <c r="Z13" s="305">
        <f t="shared" si="5"/>
        <v>3</v>
      </c>
      <c r="AA13" s="305">
        <f t="shared" si="6"/>
        <v>0</v>
      </c>
      <c r="AB13" s="305">
        <f t="shared" si="7"/>
        <v>0</v>
      </c>
      <c r="AC13" s="305">
        <f t="shared" si="8"/>
        <v>3</v>
      </c>
      <c r="AD13" s="305">
        <f t="shared" si="9"/>
        <v>6</v>
      </c>
      <c r="AE13" s="305">
        <f t="shared" si="10"/>
        <v>0</v>
      </c>
      <c r="AF13" s="305">
        <f t="shared" si="11"/>
        <v>0</v>
      </c>
      <c r="AG13" s="305">
        <f t="shared" si="12"/>
        <v>4</v>
      </c>
      <c r="AH13" s="305">
        <f t="shared" si="13"/>
        <v>0</v>
      </c>
      <c r="AI13" s="305">
        <f t="shared" si="14"/>
        <v>0</v>
      </c>
      <c r="AJ13" s="305">
        <f t="shared" si="15"/>
        <v>0</v>
      </c>
      <c r="AK13" s="305">
        <f t="shared" si="16"/>
        <v>1</v>
      </c>
    </row>
    <row r="14" spans="1:37" x14ac:dyDescent="0.2">
      <c r="A14" s="322" t="s">
        <v>168</v>
      </c>
      <c r="B14" s="323">
        <v>0</v>
      </c>
      <c r="C14" s="324">
        <v>0</v>
      </c>
      <c r="D14" s="324">
        <v>0</v>
      </c>
      <c r="E14" s="324">
        <v>0</v>
      </c>
      <c r="F14" s="324">
        <v>0</v>
      </c>
      <c r="G14" s="324">
        <v>0</v>
      </c>
      <c r="H14" s="324">
        <v>0</v>
      </c>
      <c r="I14" s="324">
        <v>0</v>
      </c>
      <c r="J14" s="324">
        <v>2</v>
      </c>
      <c r="K14" s="324">
        <v>0</v>
      </c>
      <c r="L14" s="324">
        <v>2</v>
      </c>
      <c r="M14" s="324">
        <v>0</v>
      </c>
      <c r="N14" s="324">
        <v>0</v>
      </c>
      <c r="O14" s="324">
        <v>0</v>
      </c>
      <c r="P14" s="324">
        <v>0</v>
      </c>
      <c r="Q14" s="325">
        <f t="shared" si="0"/>
        <v>4</v>
      </c>
      <c r="T14" s="313" t="s">
        <v>116</v>
      </c>
      <c r="U14" s="305">
        <v>60</v>
      </c>
      <c r="W14" s="305">
        <f t="shared" si="2"/>
        <v>0</v>
      </c>
      <c r="X14" s="305">
        <f t="shared" si="3"/>
        <v>0</v>
      </c>
      <c r="Y14" s="305">
        <f t="shared" si="4"/>
        <v>0</v>
      </c>
      <c r="Z14" s="305">
        <f t="shared" si="5"/>
        <v>0</v>
      </c>
      <c r="AA14" s="305">
        <f t="shared" si="6"/>
        <v>0</v>
      </c>
      <c r="AB14" s="305">
        <f t="shared" si="7"/>
        <v>0</v>
      </c>
      <c r="AC14" s="305">
        <f t="shared" si="8"/>
        <v>0</v>
      </c>
      <c r="AD14" s="305">
        <f t="shared" si="9"/>
        <v>0</v>
      </c>
      <c r="AE14" s="305">
        <f t="shared" si="10"/>
        <v>2</v>
      </c>
      <c r="AF14" s="305">
        <f t="shared" si="11"/>
        <v>0</v>
      </c>
      <c r="AG14" s="305">
        <f t="shared" si="12"/>
        <v>2</v>
      </c>
      <c r="AH14" s="305">
        <f t="shared" si="13"/>
        <v>0</v>
      </c>
      <c r="AI14" s="305">
        <f t="shared" si="14"/>
        <v>0</v>
      </c>
      <c r="AJ14" s="305">
        <f t="shared" si="15"/>
        <v>0</v>
      </c>
      <c r="AK14" s="305">
        <f t="shared" si="16"/>
        <v>0</v>
      </c>
    </row>
    <row r="15" spans="1:37" x14ac:dyDescent="0.2">
      <c r="A15" s="318" t="s">
        <v>193</v>
      </c>
      <c r="B15" s="319">
        <v>0</v>
      </c>
      <c r="C15" s="320">
        <v>0</v>
      </c>
      <c r="D15" s="320">
        <v>0</v>
      </c>
      <c r="E15" s="320">
        <v>0</v>
      </c>
      <c r="F15" s="320">
        <v>0</v>
      </c>
      <c r="G15" s="320">
        <v>0</v>
      </c>
      <c r="H15" s="320">
        <v>1</v>
      </c>
      <c r="I15" s="320">
        <v>0</v>
      </c>
      <c r="J15" s="320">
        <v>2</v>
      </c>
      <c r="K15" s="320">
        <v>0</v>
      </c>
      <c r="L15" s="320">
        <v>0</v>
      </c>
      <c r="M15" s="320">
        <v>0</v>
      </c>
      <c r="N15" s="320">
        <v>0</v>
      </c>
      <c r="O15" s="320">
        <v>0</v>
      </c>
      <c r="P15" s="320">
        <v>0</v>
      </c>
      <c r="Q15" s="321">
        <f t="shared" si="0"/>
        <v>3</v>
      </c>
      <c r="T15" s="313" t="s">
        <v>108</v>
      </c>
      <c r="U15" s="305">
        <v>46</v>
      </c>
      <c r="W15" s="305">
        <f t="shared" si="2"/>
        <v>0</v>
      </c>
      <c r="X15" s="305">
        <f t="shared" si="3"/>
        <v>0</v>
      </c>
      <c r="Y15" s="305">
        <f t="shared" si="4"/>
        <v>0</v>
      </c>
      <c r="Z15" s="305">
        <f t="shared" si="5"/>
        <v>0</v>
      </c>
      <c r="AA15" s="305">
        <f t="shared" si="6"/>
        <v>0</v>
      </c>
      <c r="AB15" s="305">
        <f t="shared" si="7"/>
        <v>0</v>
      </c>
      <c r="AC15" s="305">
        <f t="shared" si="8"/>
        <v>1</v>
      </c>
      <c r="AD15" s="305">
        <f t="shared" si="9"/>
        <v>0</v>
      </c>
      <c r="AE15" s="305">
        <f t="shared" si="10"/>
        <v>2</v>
      </c>
      <c r="AF15" s="305">
        <f t="shared" si="11"/>
        <v>0</v>
      </c>
      <c r="AG15" s="305">
        <f t="shared" si="12"/>
        <v>0</v>
      </c>
      <c r="AH15" s="305">
        <f t="shared" si="13"/>
        <v>0</v>
      </c>
      <c r="AI15" s="305">
        <f t="shared" si="14"/>
        <v>0</v>
      </c>
      <c r="AJ15" s="305">
        <f t="shared" si="15"/>
        <v>0</v>
      </c>
      <c r="AK15" s="305">
        <f t="shared" si="16"/>
        <v>0</v>
      </c>
    </row>
    <row r="16" spans="1:37" x14ac:dyDescent="0.2">
      <c r="A16" s="322" t="s">
        <v>235</v>
      </c>
      <c r="B16" s="323">
        <v>0</v>
      </c>
      <c r="C16" s="324">
        <v>0</v>
      </c>
      <c r="D16" s="324">
        <v>6</v>
      </c>
      <c r="E16" s="324">
        <v>2</v>
      </c>
      <c r="F16" s="324">
        <v>0</v>
      </c>
      <c r="G16" s="324">
        <v>0</v>
      </c>
      <c r="H16" s="324">
        <v>0</v>
      </c>
      <c r="I16" s="324">
        <v>0</v>
      </c>
      <c r="J16" s="324">
        <v>0</v>
      </c>
      <c r="K16" s="324">
        <v>0</v>
      </c>
      <c r="L16" s="324">
        <v>0</v>
      </c>
      <c r="M16" s="324">
        <v>0</v>
      </c>
      <c r="N16" s="324">
        <v>0</v>
      </c>
      <c r="O16" s="324">
        <v>0</v>
      </c>
      <c r="P16" s="324">
        <v>1</v>
      </c>
      <c r="Q16" s="325">
        <f t="shared" si="0"/>
        <v>9</v>
      </c>
      <c r="T16" s="313" t="s">
        <v>106</v>
      </c>
      <c r="U16" s="305">
        <v>41</v>
      </c>
      <c r="W16" s="305">
        <f t="shared" si="2"/>
        <v>0</v>
      </c>
      <c r="X16" s="305">
        <f t="shared" si="3"/>
        <v>0</v>
      </c>
      <c r="Y16" s="305">
        <f t="shared" si="4"/>
        <v>6</v>
      </c>
      <c r="Z16" s="305">
        <f t="shared" si="5"/>
        <v>2</v>
      </c>
      <c r="AA16" s="305">
        <f t="shared" si="6"/>
        <v>0</v>
      </c>
      <c r="AB16" s="305">
        <f t="shared" si="7"/>
        <v>0</v>
      </c>
      <c r="AC16" s="305">
        <f t="shared" si="8"/>
        <v>0</v>
      </c>
      <c r="AD16" s="305">
        <f t="shared" si="9"/>
        <v>0</v>
      </c>
      <c r="AE16" s="305">
        <f t="shared" si="10"/>
        <v>0</v>
      </c>
      <c r="AF16" s="305">
        <f t="shared" si="11"/>
        <v>0</v>
      </c>
      <c r="AG16" s="305">
        <f t="shared" si="12"/>
        <v>0</v>
      </c>
      <c r="AH16" s="305">
        <f t="shared" si="13"/>
        <v>0</v>
      </c>
      <c r="AI16" s="305">
        <f t="shared" si="14"/>
        <v>0</v>
      </c>
      <c r="AJ16" s="305">
        <f t="shared" si="15"/>
        <v>0</v>
      </c>
      <c r="AK16" s="305">
        <f t="shared" si="16"/>
        <v>1</v>
      </c>
    </row>
    <row r="17" spans="1:37" x14ac:dyDescent="0.2">
      <c r="A17" s="318" t="s">
        <v>158</v>
      </c>
      <c r="B17" s="319">
        <v>1</v>
      </c>
      <c r="C17" s="320">
        <v>0</v>
      </c>
      <c r="D17" s="320">
        <v>0</v>
      </c>
      <c r="E17" s="320">
        <v>2</v>
      </c>
      <c r="F17" s="320">
        <v>0</v>
      </c>
      <c r="G17" s="320">
        <v>0</v>
      </c>
      <c r="H17" s="320">
        <v>0</v>
      </c>
      <c r="I17" s="320">
        <v>0</v>
      </c>
      <c r="J17" s="320">
        <v>0</v>
      </c>
      <c r="K17" s="320">
        <v>0</v>
      </c>
      <c r="L17" s="320">
        <v>1</v>
      </c>
      <c r="M17" s="320">
        <v>0</v>
      </c>
      <c r="N17" s="320">
        <v>0</v>
      </c>
      <c r="O17" s="320">
        <v>0</v>
      </c>
      <c r="P17" s="320">
        <v>1</v>
      </c>
      <c r="Q17" s="321">
        <f t="shared" si="0"/>
        <v>5</v>
      </c>
      <c r="T17" s="326" t="s">
        <v>130</v>
      </c>
      <c r="U17" s="305">
        <v>36</v>
      </c>
      <c r="W17" s="305">
        <f t="shared" si="2"/>
        <v>1</v>
      </c>
      <c r="X17" s="305">
        <f t="shared" si="3"/>
        <v>0</v>
      </c>
      <c r="Y17" s="305">
        <f t="shared" si="4"/>
        <v>0</v>
      </c>
      <c r="Z17" s="305">
        <f t="shared" si="5"/>
        <v>2</v>
      </c>
      <c r="AA17" s="305">
        <f t="shared" si="6"/>
        <v>0</v>
      </c>
      <c r="AB17" s="305">
        <f t="shared" si="7"/>
        <v>0</v>
      </c>
      <c r="AC17" s="305">
        <f t="shared" si="8"/>
        <v>0</v>
      </c>
      <c r="AD17" s="305">
        <f t="shared" si="9"/>
        <v>0</v>
      </c>
      <c r="AE17" s="305">
        <f t="shared" si="10"/>
        <v>0</v>
      </c>
      <c r="AF17" s="305">
        <f t="shared" si="11"/>
        <v>0</v>
      </c>
      <c r="AG17" s="305">
        <f t="shared" si="12"/>
        <v>1</v>
      </c>
      <c r="AH17" s="305">
        <f t="shared" si="13"/>
        <v>0</v>
      </c>
      <c r="AI17" s="305">
        <f t="shared" si="14"/>
        <v>0</v>
      </c>
      <c r="AJ17" s="305">
        <f t="shared" si="15"/>
        <v>0</v>
      </c>
      <c r="AK17" s="305">
        <f t="shared" si="16"/>
        <v>1</v>
      </c>
    </row>
    <row r="18" spans="1:37" x14ac:dyDescent="0.2">
      <c r="A18" s="322" t="s">
        <v>131</v>
      </c>
      <c r="B18" s="323">
        <v>0</v>
      </c>
      <c r="C18" s="324">
        <v>0</v>
      </c>
      <c r="D18" s="324">
        <v>0</v>
      </c>
      <c r="E18" s="324">
        <v>2</v>
      </c>
      <c r="F18" s="324">
        <v>0</v>
      </c>
      <c r="G18" s="324">
        <v>0</v>
      </c>
      <c r="H18" s="324">
        <v>1</v>
      </c>
      <c r="I18" s="324">
        <v>1</v>
      </c>
      <c r="J18" s="324">
        <v>0</v>
      </c>
      <c r="K18" s="324">
        <v>0</v>
      </c>
      <c r="L18" s="324">
        <v>1</v>
      </c>
      <c r="M18" s="324">
        <v>0</v>
      </c>
      <c r="N18" s="324">
        <v>0</v>
      </c>
      <c r="O18" s="324">
        <v>0</v>
      </c>
      <c r="P18" s="324">
        <v>0</v>
      </c>
      <c r="Q18" s="325">
        <f t="shared" si="0"/>
        <v>5</v>
      </c>
      <c r="T18" s="313" t="s">
        <v>109</v>
      </c>
      <c r="U18" s="305">
        <v>34</v>
      </c>
      <c r="W18" s="305">
        <f t="shared" si="2"/>
        <v>0</v>
      </c>
      <c r="X18" s="305">
        <f t="shared" si="3"/>
        <v>0</v>
      </c>
      <c r="Y18" s="305">
        <f t="shared" si="4"/>
        <v>0</v>
      </c>
      <c r="Z18" s="305">
        <f t="shared" si="5"/>
        <v>2</v>
      </c>
      <c r="AA18" s="305">
        <f t="shared" si="6"/>
        <v>0</v>
      </c>
      <c r="AB18" s="305">
        <f t="shared" si="7"/>
        <v>0</v>
      </c>
      <c r="AC18" s="305">
        <f t="shared" si="8"/>
        <v>1</v>
      </c>
      <c r="AD18" s="305">
        <f t="shared" si="9"/>
        <v>1</v>
      </c>
      <c r="AE18" s="305">
        <f t="shared" si="10"/>
        <v>0</v>
      </c>
      <c r="AF18" s="305">
        <f t="shared" si="11"/>
        <v>0</v>
      </c>
      <c r="AG18" s="305">
        <f t="shared" si="12"/>
        <v>1</v>
      </c>
      <c r="AH18" s="305">
        <f t="shared" si="13"/>
        <v>0</v>
      </c>
      <c r="AI18" s="305">
        <f t="shared" si="14"/>
        <v>0</v>
      </c>
      <c r="AJ18" s="305">
        <f t="shared" si="15"/>
        <v>0</v>
      </c>
      <c r="AK18" s="305">
        <f t="shared" si="16"/>
        <v>0</v>
      </c>
    </row>
    <row r="19" spans="1:37" x14ac:dyDescent="0.2">
      <c r="A19" s="318" t="s">
        <v>107</v>
      </c>
      <c r="B19" s="319">
        <v>0</v>
      </c>
      <c r="C19" s="320">
        <v>0</v>
      </c>
      <c r="D19" s="320">
        <v>8</v>
      </c>
      <c r="E19" s="320">
        <v>28</v>
      </c>
      <c r="F19" s="320">
        <v>3</v>
      </c>
      <c r="G19" s="320">
        <v>15</v>
      </c>
      <c r="H19" s="320">
        <v>17</v>
      </c>
      <c r="I19" s="320">
        <v>9</v>
      </c>
      <c r="J19" s="320">
        <v>11</v>
      </c>
      <c r="K19" s="320">
        <v>0</v>
      </c>
      <c r="L19" s="320">
        <v>31</v>
      </c>
      <c r="M19" s="320">
        <v>0</v>
      </c>
      <c r="N19" s="320">
        <v>3</v>
      </c>
      <c r="O19" s="320">
        <v>8</v>
      </c>
      <c r="P19" s="320">
        <v>10</v>
      </c>
      <c r="Q19" s="321">
        <f t="shared" si="0"/>
        <v>143</v>
      </c>
      <c r="T19" s="313"/>
      <c r="U19" s="305">
        <f>SUM(U5:U18)</f>
        <v>3031</v>
      </c>
      <c r="W19" s="305">
        <f t="shared" si="2"/>
        <v>0</v>
      </c>
      <c r="X19" s="305">
        <f t="shared" si="3"/>
        <v>0</v>
      </c>
      <c r="Y19" s="305">
        <f t="shared" si="4"/>
        <v>8</v>
      </c>
      <c r="Z19" s="305">
        <f t="shared" si="5"/>
        <v>28</v>
      </c>
      <c r="AA19" s="305">
        <f t="shared" si="6"/>
        <v>3</v>
      </c>
      <c r="AB19" s="305">
        <f t="shared" si="7"/>
        <v>15</v>
      </c>
      <c r="AC19" s="305">
        <f t="shared" si="8"/>
        <v>17</v>
      </c>
      <c r="AD19" s="305">
        <f t="shared" si="9"/>
        <v>9</v>
      </c>
      <c r="AE19" s="305">
        <f t="shared" si="10"/>
        <v>11</v>
      </c>
      <c r="AF19" s="305">
        <f t="shared" si="11"/>
        <v>0</v>
      </c>
      <c r="AG19" s="305">
        <f t="shared" si="12"/>
        <v>31</v>
      </c>
      <c r="AH19" s="305">
        <f t="shared" si="13"/>
        <v>0</v>
      </c>
      <c r="AI19" s="305">
        <f t="shared" si="14"/>
        <v>3</v>
      </c>
      <c r="AJ19" s="305">
        <f t="shared" si="15"/>
        <v>8</v>
      </c>
      <c r="AK19" s="305">
        <f t="shared" si="16"/>
        <v>10</v>
      </c>
    </row>
    <row r="20" spans="1:37" x14ac:dyDescent="0.2">
      <c r="A20" s="322" t="s">
        <v>259</v>
      </c>
      <c r="B20" s="323">
        <v>1</v>
      </c>
      <c r="C20" s="324">
        <v>0</v>
      </c>
      <c r="D20" s="324">
        <v>0</v>
      </c>
      <c r="E20" s="324">
        <v>0</v>
      </c>
      <c r="F20" s="324">
        <v>0</v>
      </c>
      <c r="G20" s="324">
        <v>0</v>
      </c>
      <c r="H20" s="324">
        <v>0</v>
      </c>
      <c r="I20" s="324">
        <v>0</v>
      </c>
      <c r="J20" s="324">
        <v>0</v>
      </c>
      <c r="K20" s="324">
        <v>0</v>
      </c>
      <c r="L20" s="324">
        <v>0</v>
      </c>
      <c r="M20" s="324">
        <v>1</v>
      </c>
      <c r="N20" s="324">
        <v>0</v>
      </c>
      <c r="O20" s="324">
        <v>2</v>
      </c>
      <c r="P20" s="324">
        <v>0</v>
      </c>
      <c r="Q20" s="325">
        <f t="shared" si="0"/>
        <v>4</v>
      </c>
      <c r="T20" s="313"/>
      <c r="W20" s="305">
        <f t="shared" si="2"/>
        <v>1</v>
      </c>
      <c r="X20" s="305">
        <f t="shared" si="3"/>
        <v>0</v>
      </c>
      <c r="Y20" s="305">
        <f t="shared" si="4"/>
        <v>0</v>
      </c>
      <c r="Z20" s="305">
        <f t="shared" si="5"/>
        <v>0</v>
      </c>
      <c r="AA20" s="305">
        <f t="shared" si="6"/>
        <v>0</v>
      </c>
      <c r="AB20" s="305">
        <f t="shared" si="7"/>
        <v>0</v>
      </c>
      <c r="AC20" s="305">
        <f t="shared" si="8"/>
        <v>0</v>
      </c>
      <c r="AD20" s="305">
        <f t="shared" si="9"/>
        <v>0</v>
      </c>
      <c r="AE20" s="305">
        <f t="shared" si="10"/>
        <v>0</v>
      </c>
      <c r="AF20" s="305">
        <f t="shared" si="11"/>
        <v>0</v>
      </c>
      <c r="AG20" s="305">
        <f t="shared" si="12"/>
        <v>0</v>
      </c>
      <c r="AH20" s="305">
        <f t="shared" si="13"/>
        <v>1</v>
      </c>
      <c r="AI20" s="305">
        <f t="shared" si="14"/>
        <v>0</v>
      </c>
      <c r="AJ20" s="305">
        <f t="shared" si="15"/>
        <v>2</v>
      </c>
      <c r="AK20" s="305">
        <f t="shared" si="16"/>
        <v>0</v>
      </c>
    </row>
    <row r="21" spans="1:37" x14ac:dyDescent="0.2">
      <c r="A21" s="318" t="s">
        <v>159</v>
      </c>
      <c r="B21" s="319">
        <v>0</v>
      </c>
      <c r="C21" s="320">
        <v>1</v>
      </c>
      <c r="D21" s="320">
        <v>0</v>
      </c>
      <c r="E21" s="320">
        <v>4</v>
      </c>
      <c r="F21" s="320">
        <v>0</v>
      </c>
      <c r="G21" s="320">
        <v>1</v>
      </c>
      <c r="H21" s="320">
        <v>2</v>
      </c>
      <c r="I21" s="320">
        <v>0</v>
      </c>
      <c r="J21" s="320">
        <v>1</v>
      </c>
      <c r="K21" s="320">
        <v>0</v>
      </c>
      <c r="L21" s="320">
        <v>1</v>
      </c>
      <c r="M21" s="320">
        <v>0</v>
      </c>
      <c r="N21" s="320">
        <v>0</v>
      </c>
      <c r="O21" s="320">
        <v>1</v>
      </c>
      <c r="P21" s="320">
        <v>0</v>
      </c>
      <c r="Q21" s="321">
        <f t="shared" si="0"/>
        <v>11</v>
      </c>
      <c r="T21" s="313"/>
      <c r="W21" s="305">
        <f t="shared" si="2"/>
        <v>0</v>
      </c>
      <c r="X21" s="305">
        <f t="shared" si="3"/>
        <v>1</v>
      </c>
      <c r="Y21" s="305">
        <f t="shared" si="4"/>
        <v>0</v>
      </c>
      <c r="Z21" s="305">
        <f t="shared" si="5"/>
        <v>4</v>
      </c>
      <c r="AA21" s="305">
        <f t="shared" si="6"/>
        <v>0</v>
      </c>
      <c r="AB21" s="305">
        <f t="shared" si="7"/>
        <v>1</v>
      </c>
      <c r="AC21" s="305">
        <f t="shared" si="8"/>
        <v>2</v>
      </c>
      <c r="AD21" s="305">
        <f t="shared" si="9"/>
        <v>0</v>
      </c>
      <c r="AE21" s="305">
        <f t="shared" si="10"/>
        <v>1</v>
      </c>
      <c r="AF21" s="305">
        <f t="shared" si="11"/>
        <v>0</v>
      </c>
      <c r="AG21" s="305">
        <f t="shared" si="12"/>
        <v>1</v>
      </c>
      <c r="AH21" s="305">
        <f t="shared" si="13"/>
        <v>0</v>
      </c>
      <c r="AI21" s="305">
        <f t="shared" si="14"/>
        <v>0</v>
      </c>
      <c r="AJ21" s="305">
        <f t="shared" si="15"/>
        <v>1</v>
      </c>
      <c r="AK21" s="305">
        <f t="shared" si="16"/>
        <v>0</v>
      </c>
    </row>
    <row r="22" spans="1:37" x14ac:dyDescent="0.2">
      <c r="A22" s="322" t="s">
        <v>308</v>
      </c>
      <c r="B22" s="323">
        <v>0</v>
      </c>
      <c r="C22" s="324">
        <v>0</v>
      </c>
      <c r="D22" s="324">
        <v>0</v>
      </c>
      <c r="E22" s="324">
        <v>0</v>
      </c>
      <c r="F22" s="324">
        <v>0</v>
      </c>
      <c r="G22" s="324">
        <v>0</v>
      </c>
      <c r="H22" s="324">
        <v>0</v>
      </c>
      <c r="I22" s="324">
        <v>0</v>
      </c>
      <c r="J22" s="324">
        <v>2</v>
      </c>
      <c r="K22" s="324">
        <v>0</v>
      </c>
      <c r="L22" s="324">
        <v>0</v>
      </c>
      <c r="M22" s="324">
        <v>0</v>
      </c>
      <c r="N22" s="324">
        <v>0</v>
      </c>
      <c r="O22" s="324">
        <v>0</v>
      </c>
      <c r="P22" s="324">
        <v>0</v>
      </c>
      <c r="Q22" s="325">
        <f t="shared" si="0"/>
        <v>2</v>
      </c>
      <c r="W22" s="305">
        <f t="shared" si="2"/>
        <v>0</v>
      </c>
      <c r="X22" s="305">
        <f t="shared" si="3"/>
        <v>0</v>
      </c>
      <c r="Y22" s="305">
        <f t="shared" si="4"/>
        <v>0</v>
      </c>
      <c r="Z22" s="305">
        <f t="shared" si="5"/>
        <v>0</v>
      </c>
      <c r="AA22" s="305">
        <f t="shared" si="6"/>
        <v>0</v>
      </c>
      <c r="AB22" s="305">
        <f t="shared" si="7"/>
        <v>0</v>
      </c>
      <c r="AC22" s="305">
        <f t="shared" si="8"/>
        <v>0</v>
      </c>
      <c r="AD22" s="305">
        <f t="shared" si="9"/>
        <v>0</v>
      </c>
      <c r="AE22" s="305">
        <f t="shared" si="10"/>
        <v>2</v>
      </c>
      <c r="AF22" s="305">
        <f t="shared" si="11"/>
        <v>0</v>
      </c>
      <c r="AG22" s="305">
        <f t="shared" si="12"/>
        <v>0</v>
      </c>
      <c r="AH22" s="305">
        <f t="shared" si="13"/>
        <v>0</v>
      </c>
      <c r="AI22" s="305">
        <f t="shared" si="14"/>
        <v>0</v>
      </c>
      <c r="AJ22" s="305">
        <f t="shared" si="15"/>
        <v>0</v>
      </c>
      <c r="AK22" s="305">
        <f t="shared" si="16"/>
        <v>0</v>
      </c>
    </row>
    <row r="23" spans="1:37" ht="18" x14ac:dyDescent="0.2">
      <c r="A23" s="318" t="s">
        <v>309</v>
      </c>
      <c r="B23" s="319">
        <v>2</v>
      </c>
      <c r="C23" s="320">
        <v>2</v>
      </c>
      <c r="D23" s="320">
        <v>18</v>
      </c>
      <c r="E23" s="320">
        <v>97</v>
      </c>
      <c r="F23" s="320">
        <v>0</v>
      </c>
      <c r="G23" s="320">
        <v>42</v>
      </c>
      <c r="H23" s="320">
        <v>22</v>
      </c>
      <c r="I23" s="320">
        <v>9</v>
      </c>
      <c r="J23" s="320">
        <v>28</v>
      </c>
      <c r="K23" s="320">
        <v>0</v>
      </c>
      <c r="L23" s="320">
        <v>50</v>
      </c>
      <c r="M23" s="320">
        <v>5</v>
      </c>
      <c r="N23" s="320">
        <v>4</v>
      </c>
      <c r="O23" s="320">
        <v>7</v>
      </c>
      <c r="P23" s="320">
        <v>10</v>
      </c>
      <c r="Q23" s="321">
        <f t="shared" si="0"/>
        <v>296</v>
      </c>
      <c r="W23" s="305">
        <f t="shared" si="2"/>
        <v>2</v>
      </c>
      <c r="X23" s="305">
        <f t="shared" si="3"/>
        <v>2</v>
      </c>
      <c r="Y23" s="305">
        <f t="shared" si="4"/>
        <v>18</v>
      </c>
      <c r="Z23" s="305">
        <f t="shared" si="5"/>
        <v>97</v>
      </c>
      <c r="AA23" s="305">
        <f t="shared" si="6"/>
        <v>0</v>
      </c>
      <c r="AB23" s="305">
        <f t="shared" si="7"/>
        <v>42</v>
      </c>
      <c r="AC23" s="305">
        <f t="shared" si="8"/>
        <v>22</v>
      </c>
      <c r="AD23" s="305">
        <f t="shared" si="9"/>
        <v>9</v>
      </c>
      <c r="AE23" s="305">
        <f t="shared" si="10"/>
        <v>28</v>
      </c>
      <c r="AF23" s="305">
        <f t="shared" si="11"/>
        <v>0</v>
      </c>
      <c r="AG23" s="305">
        <f t="shared" si="12"/>
        <v>50</v>
      </c>
      <c r="AH23" s="305">
        <f t="shared" si="13"/>
        <v>5</v>
      </c>
      <c r="AI23" s="305">
        <f t="shared" si="14"/>
        <v>4</v>
      </c>
      <c r="AJ23" s="305">
        <f t="shared" si="15"/>
        <v>7</v>
      </c>
      <c r="AK23" s="305">
        <f t="shared" si="16"/>
        <v>10</v>
      </c>
    </row>
    <row r="24" spans="1:37" x14ac:dyDescent="0.2">
      <c r="A24" s="322" t="s">
        <v>310</v>
      </c>
      <c r="B24" s="323">
        <v>0</v>
      </c>
      <c r="C24" s="324">
        <v>0</v>
      </c>
      <c r="D24" s="324">
        <v>0</v>
      </c>
      <c r="E24" s="324">
        <v>1</v>
      </c>
      <c r="F24" s="324">
        <v>0</v>
      </c>
      <c r="G24" s="324">
        <v>1</v>
      </c>
      <c r="H24" s="324">
        <v>0</v>
      </c>
      <c r="I24" s="324">
        <v>0</v>
      </c>
      <c r="J24" s="324">
        <v>0</v>
      </c>
      <c r="K24" s="324">
        <v>0</v>
      </c>
      <c r="L24" s="324">
        <v>1</v>
      </c>
      <c r="M24" s="324">
        <v>0</v>
      </c>
      <c r="N24" s="324">
        <v>0</v>
      </c>
      <c r="O24" s="324">
        <v>0</v>
      </c>
      <c r="P24" s="324">
        <v>0</v>
      </c>
      <c r="Q24" s="325">
        <f t="shared" ref="Q24:Q37" si="17">SUM(B24:P24)</f>
        <v>3</v>
      </c>
      <c r="T24" s="327"/>
      <c r="W24" s="305">
        <f t="shared" si="2"/>
        <v>0</v>
      </c>
      <c r="X24" s="305">
        <f t="shared" si="3"/>
        <v>0</v>
      </c>
      <c r="Y24" s="305">
        <f t="shared" si="4"/>
        <v>0</v>
      </c>
      <c r="Z24" s="305">
        <f t="shared" si="5"/>
        <v>1</v>
      </c>
      <c r="AA24" s="305">
        <f t="shared" si="6"/>
        <v>0</v>
      </c>
      <c r="AB24" s="305">
        <f t="shared" si="7"/>
        <v>1</v>
      </c>
      <c r="AC24" s="305">
        <f t="shared" si="8"/>
        <v>0</v>
      </c>
      <c r="AD24" s="305">
        <f t="shared" si="9"/>
        <v>0</v>
      </c>
      <c r="AE24" s="305">
        <f t="shared" si="10"/>
        <v>0</v>
      </c>
      <c r="AF24" s="305">
        <f t="shared" si="11"/>
        <v>0</v>
      </c>
      <c r="AG24" s="305">
        <f t="shared" si="12"/>
        <v>1</v>
      </c>
      <c r="AH24" s="305">
        <f t="shared" si="13"/>
        <v>0</v>
      </c>
      <c r="AI24" s="305">
        <f t="shared" si="14"/>
        <v>0</v>
      </c>
      <c r="AJ24" s="305">
        <f t="shared" si="15"/>
        <v>0</v>
      </c>
      <c r="AK24" s="305">
        <f t="shared" si="16"/>
        <v>0</v>
      </c>
    </row>
    <row r="25" spans="1:37" x14ac:dyDescent="0.2">
      <c r="A25" s="318" t="s">
        <v>184</v>
      </c>
      <c r="B25" s="319">
        <v>0</v>
      </c>
      <c r="C25" s="320">
        <v>0</v>
      </c>
      <c r="D25" s="320">
        <v>0</v>
      </c>
      <c r="E25" s="320">
        <v>0</v>
      </c>
      <c r="F25" s="320">
        <v>1</v>
      </c>
      <c r="G25" s="320">
        <v>0</v>
      </c>
      <c r="H25" s="320">
        <v>1</v>
      </c>
      <c r="I25" s="320">
        <v>0</v>
      </c>
      <c r="J25" s="320">
        <v>0</v>
      </c>
      <c r="K25" s="320">
        <v>0</v>
      </c>
      <c r="L25" s="320">
        <v>1</v>
      </c>
      <c r="M25" s="320">
        <v>0</v>
      </c>
      <c r="N25" s="320">
        <v>0</v>
      </c>
      <c r="O25" s="320">
        <v>0</v>
      </c>
      <c r="P25" s="320">
        <v>0</v>
      </c>
      <c r="Q25" s="321">
        <f t="shared" si="17"/>
        <v>3</v>
      </c>
      <c r="S25" s="327"/>
      <c r="T25" s="328"/>
      <c r="W25" s="305">
        <f t="shared" si="2"/>
        <v>0</v>
      </c>
      <c r="X25" s="305">
        <f t="shared" si="3"/>
        <v>0</v>
      </c>
      <c r="Y25" s="305">
        <f t="shared" si="4"/>
        <v>0</v>
      </c>
      <c r="Z25" s="305">
        <f t="shared" si="5"/>
        <v>0</v>
      </c>
      <c r="AA25" s="305">
        <f t="shared" si="6"/>
        <v>1</v>
      </c>
      <c r="AB25" s="305">
        <f t="shared" si="7"/>
        <v>0</v>
      </c>
      <c r="AC25" s="305">
        <f t="shared" si="8"/>
        <v>1</v>
      </c>
      <c r="AD25" s="305">
        <f t="shared" si="9"/>
        <v>0</v>
      </c>
      <c r="AE25" s="305">
        <f t="shared" si="10"/>
        <v>0</v>
      </c>
      <c r="AF25" s="305">
        <f t="shared" si="11"/>
        <v>0</v>
      </c>
      <c r="AG25" s="305">
        <f t="shared" si="12"/>
        <v>1</v>
      </c>
      <c r="AH25" s="305">
        <f t="shared" si="13"/>
        <v>0</v>
      </c>
      <c r="AI25" s="305">
        <f t="shared" si="14"/>
        <v>0</v>
      </c>
      <c r="AJ25" s="305">
        <f t="shared" si="15"/>
        <v>0</v>
      </c>
      <c r="AK25" s="305">
        <f t="shared" si="16"/>
        <v>0</v>
      </c>
    </row>
    <row r="26" spans="1:37" x14ac:dyDescent="0.2">
      <c r="A26" s="322" t="s">
        <v>194</v>
      </c>
      <c r="B26" s="323">
        <v>0</v>
      </c>
      <c r="C26" s="324">
        <v>0</v>
      </c>
      <c r="D26" s="324">
        <v>0</v>
      </c>
      <c r="E26" s="324">
        <v>0</v>
      </c>
      <c r="F26" s="324">
        <v>0</v>
      </c>
      <c r="G26" s="324">
        <v>0</v>
      </c>
      <c r="H26" s="324">
        <v>0</v>
      </c>
      <c r="I26" s="324">
        <v>0</v>
      </c>
      <c r="J26" s="324">
        <v>0</v>
      </c>
      <c r="K26" s="324">
        <v>0</v>
      </c>
      <c r="L26" s="324">
        <v>0</v>
      </c>
      <c r="M26" s="324">
        <v>0</v>
      </c>
      <c r="N26" s="324">
        <v>0</v>
      </c>
      <c r="O26" s="324">
        <v>0</v>
      </c>
      <c r="P26" s="324">
        <v>1</v>
      </c>
      <c r="Q26" s="325">
        <f t="shared" si="17"/>
        <v>1</v>
      </c>
      <c r="S26" s="327"/>
      <c r="T26" s="327"/>
      <c r="W26" s="305">
        <f t="shared" si="2"/>
        <v>0</v>
      </c>
      <c r="X26" s="305">
        <f t="shared" si="3"/>
        <v>0</v>
      </c>
      <c r="Y26" s="305">
        <f t="shared" si="4"/>
        <v>0</v>
      </c>
      <c r="Z26" s="305">
        <f t="shared" si="5"/>
        <v>0</v>
      </c>
      <c r="AA26" s="305">
        <f t="shared" si="6"/>
        <v>0</v>
      </c>
      <c r="AB26" s="305">
        <f t="shared" si="7"/>
        <v>0</v>
      </c>
      <c r="AC26" s="305">
        <f t="shared" si="8"/>
        <v>0</v>
      </c>
      <c r="AD26" s="305">
        <f t="shared" si="9"/>
        <v>0</v>
      </c>
      <c r="AE26" s="305">
        <f t="shared" si="10"/>
        <v>0</v>
      </c>
      <c r="AF26" s="305">
        <f t="shared" si="11"/>
        <v>0</v>
      </c>
      <c r="AG26" s="305">
        <f t="shared" si="12"/>
        <v>0</v>
      </c>
      <c r="AH26" s="305">
        <f t="shared" si="13"/>
        <v>0</v>
      </c>
      <c r="AI26" s="305">
        <f t="shared" si="14"/>
        <v>0</v>
      </c>
      <c r="AJ26" s="305">
        <f t="shared" si="15"/>
        <v>0</v>
      </c>
      <c r="AK26" s="305">
        <f t="shared" si="16"/>
        <v>1</v>
      </c>
    </row>
    <row r="27" spans="1:37" x14ac:dyDescent="0.2">
      <c r="A27" s="318" t="s">
        <v>311</v>
      </c>
      <c r="B27" s="319">
        <v>0</v>
      </c>
      <c r="C27" s="320">
        <v>0</v>
      </c>
      <c r="D27" s="320">
        <v>0</v>
      </c>
      <c r="E27" s="320">
        <v>0</v>
      </c>
      <c r="F27" s="320">
        <v>0</v>
      </c>
      <c r="G27" s="320">
        <v>1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320">
        <v>0</v>
      </c>
      <c r="O27" s="320">
        <v>0</v>
      </c>
      <c r="P27" s="320">
        <v>0</v>
      </c>
      <c r="Q27" s="321">
        <f t="shared" ref="Q27:Q29" si="18">SUM(B27:P27)</f>
        <v>1</v>
      </c>
      <c r="S27" s="327"/>
      <c r="T27" s="327"/>
      <c r="W27" s="305">
        <f t="shared" si="2"/>
        <v>0</v>
      </c>
      <c r="X27" s="305">
        <f t="shared" si="3"/>
        <v>0</v>
      </c>
      <c r="Y27" s="305">
        <f t="shared" si="4"/>
        <v>0</v>
      </c>
      <c r="Z27" s="305">
        <f t="shared" si="5"/>
        <v>0</v>
      </c>
      <c r="AA27" s="305">
        <f t="shared" si="6"/>
        <v>0</v>
      </c>
      <c r="AB27" s="305">
        <f t="shared" si="7"/>
        <v>1</v>
      </c>
      <c r="AC27" s="305">
        <f t="shared" si="8"/>
        <v>0</v>
      </c>
      <c r="AD27" s="305">
        <f t="shared" si="9"/>
        <v>0</v>
      </c>
      <c r="AE27" s="305">
        <f t="shared" si="10"/>
        <v>0</v>
      </c>
      <c r="AF27" s="305">
        <f t="shared" si="11"/>
        <v>0</v>
      </c>
      <c r="AG27" s="305">
        <f t="shared" si="12"/>
        <v>0</v>
      </c>
      <c r="AH27" s="305">
        <f t="shared" si="13"/>
        <v>0</v>
      </c>
      <c r="AI27" s="305">
        <f t="shared" si="14"/>
        <v>0</v>
      </c>
      <c r="AJ27" s="305">
        <f t="shared" si="15"/>
        <v>0</v>
      </c>
      <c r="AK27" s="305">
        <f t="shared" si="16"/>
        <v>0</v>
      </c>
    </row>
    <row r="28" spans="1:37" ht="18" x14ac:dyDescent="0.2">
      <c r="A28" s="322" t="s">
        <v>312</v>
      </c>
      <c r="B28" s="323">
        <v>0</v>
      </c>
      <c r="C28" s="324">
        <v>0</v>
      </c>
      <c r="D28" s="324">
        <v>0</v>
      </c>
      <c r="E28" s="324">
        <v>2</v>
      </c>
      <c r="F28" s="324">
        <v>0</v>
      </c>
      <c r="G28" s="324">
        <v>0</v>
      </c>
      <c r="H28" s="324">
        <v>0</v>
      </c>
      <c r="I28" s="324">
        <v>0</v>
      </c>
      <c r="J28" s="324">
        <v>0</v>
      </c>
      <c r="K28" s="324">
        <v>0</v>
      </c>
      <c r="L28" s="324">
        <v>4</v>
      </c>
      <c r="M28" s="324">
        <v>0</v>
      </c>
      <c r="N28" s="324">
        <v>0</v>
      </c>
      <c r="O28" s="324">
        <v>0</v>
      </c>
      <c r="P28" s="324">
        <v>0</v>
      </c>
      <c r="Q28" s="325">
        <f t="shared" si="18"/>
        <v>6</v>
      </c>
      <c r="S28" s="327"/>
      <c r="T28" s="327"/>
      <c r="W28" s="305">
        <f t="shared" si="2"/>
        <v>0</v>
      </c>
      <c r="X28" s="305">
        <f t="shared" si="3"/>
        <v>0</v>
      </c>
      <c r="Y28" s="305">
        <f t="shared" si="4"/>
        <v>0</v>
      </c>
      <c r="Z28" s="305">
        <f t="shared" si="5"/>
        <v>2</v>
      </c>
      <c r="AA28" s="305">
        <f t="shared" si="6"/>
        <v>0</v>
      </c>
      <c r="AB28" s="305">
        <f t="shared" si="7"/>
        <v>0</v>
      </c>
      <c r="AC28" s="305">
        <f t="shared" si="8"/>
        <v>0</v>
      </c>
      <c r="AD28" s="305">
        <f t="shared" si="9"/>
        <v>0</v>
      </c>
      <c r="AE28" s="305">
        <f t="shared" si="10"/>
        <v>0</v>
      </c>
      <c r="AF28" s="305">
        <f t="shared" si="11"/>
        <v>0</v>
      </c>
      <c r="AG28" s="305">
        <f t="shared" si="12"/>
        <v>4</v>
      </c>
      <c r="AH28" s="305">
        <f t="shared" si="13"/>
        <v>0</v>
      </c>
      <c r="AI28" s="305">
        <f t="shared" si="14"/>
        <v>0</v>
      </c>
      <c r="AJ28" s="305">
        <f t="shared" si="15"/>
        <v>0</v>
      </c>
      <c r="AK28" s="305">
        <f t="shared" si="16"/>
        <v>0</v>
      </c>
    </row>
    <row r="29" spans="1:37" x14ac:dyDescent="0.2">
      <c r="A29" s="318" t="s">
        <v>318</v>
      </c>
      <c r="B29" s="319">
        <v>0</v>
      </c>
      <c r="C29" s="320">
        <v>0</v>
      </c>
      <c r="D29" s="320">
        <v>17</v>
      </c>
      <c r="E29" s="320">
        <v>46</v>
      </c>
      <c r="F29" s="320">
        <v>0</v>
      </c>
      <c r="G29" s="320">
        <v>6</v>
      </c>
      <c r="H29" s="320">
        <v>12</v>
      </c>
      <c r="I29" s="320">
        <v>4</v>
      </c>
      <c r="J29" s="320">
        <v>8</v>
      </c>
      <c r="K29" s="320">
        <v>0</v>
      </c>
      <c r="L29" s="320">
        <v>15</v>
      </c>
      <c r="M29" s="320">
        <v>0</v>
      </c>
      <c r="N29" s="320">
        <v>1</v>
      </c>
      <c r="O29" s="320">
        <v>4</v>
      </c>
      <c r="P29" s="320">
        <v>3</v>
      </c>
      <c r="Q29" s="321">
        <f t="shared" si="18"/>
        <v>116</v>
      </c>
      <c r="S29" s="327"/>
      <c r="T29" s="327"/>
      <c r="W29" s="305">
        <f t="shared" si="2"/>
        <v>0</v>
      </c>
      <c r="X29" s="305">
        <f t="shared" si="3"/>
        <v>0</v>
      </c>
      <c r="Y29" s="305">
        <f t="shared" si="4"/>
        <v>17</v>
      </c>
      <c r="Z29" s="305">
        <f t="shared" si="5"/>
        <v>46</v>
      </c>
      <c r="AA29" s="305">
        <f t="shared" si="6"/>
        <v>0</v>
      </c>
      <c r="AB29" s="305">
        <f t="shared" si="7"/>
        <v>6</v>
      </c>
      <c r="AC29" s="305">
        <f t="shared" si="8"/>
        <v>12</v>
      </c>
      <c r="AD29" s="305">
        <f t="shared" si="9"/>
        <v>4</v>
      </c>
      <c r="AE29" s="305">
        <f t="shared" si="10"/>
        <v>8</v>
      </c>
      <c r="AF29" s="305">
        <f t="shared" si="11"/>
        <v>0</v>
      </c>
      <c r="AG29" s="305">
        <f t="shared" si="12"/>
        <v>15</v>
      </c>
      <c r="AH29" s="305">
        <f t="shared" si="13"/>
        <v>0</v>
      </c>
      <c r="AI29" s="305">
        <f t="shared" si="14"/>
        <v>1</v>
      </c>
      <c r="AJ29" s="305">
        <f t="shared" si="15"/>
        <v>4</v>
      </c>
      <c r="AK29" s="305">
        <f t="shared" si="16"/>
        <v>3</v>
      </c>
    </row>
    <row r="30" spans="1:37" x14ac:dyDescent="0.2">
      <c r="A30" s="322" t="s">
        <v>111</v>
      </c>
      <c r="B30" s="323">
        <v>0</v>
      </c>
      <c r="C30" s="324">
        <v>0</v>
      </c>
      <c r="D30" s="324">
        <v>12</v>
      </c>
      <c r="E30" s="324">
        <v>25</v>
      </c>
      <c r="F30" s="324">
        <v>1</v>
      </c>
      <c r="G30" s="324">
        <v>20</v>
      </c>
      <c r="H30" s="324">
        <v>10</v>
      </c>
      <c r="I30" s="324">
        <v>4</v>
      </c>
      <c r="J30" s="324">
        <v>8</v>
      </c>
      <c r="K30" s="324">
        <v>0</v>
      </c>
      <c r="L30" s="324">
        <v>12</v>
      </c>
      <c r="M30" s="324">
        <v>1</v>
      </c>
      <c r="N30" s="324">
        <v>0</v>
      </c>
      <c r="O30" s="324">
        <v>4</v>
      </c>
      <c r="P30" s="324">
        <v>9</v>
      </c>
      <c r="Q30" s="325">
        <f t="shared" ref="Q30:Q34" si="19">SUM(B30:P30)</f>
        <v>106</v>
      </c>
      <c r="T30" s="327"/>
      <c r="W30" s="305">
        <f t="shared" si="2"/>
        <v>0</v>
      </c>
      <c r="X30" s="305">
        <f t="shared" si="3"/>
        <v>0</v>
      </c>
      <c r="Y30" s="305">
        <f t="shared" si="4"/>
        <v>12</v>
      </c>
      <c r="Z30" s="305">
        <f t="shared" si="5"/>
        <v>25</v>
      </c>
      <c r="AA30" s="305">
        <f t="shared" si="6"/>
        <v>1</v>
      </c>
      <c r="AB30" s="305">
        <f t="shared" si="7"/>
        <v>20</v>
      </c>
      <c r="AC30" s="305">
        <f t="shared" si="8"/>
        <v>10</v>
      </c>
      <c r="AD30" s="305">
        <f t="shared" si="9"/>
        <v>4</v>
      </c>
      <c r="AE30" s="305">
        <f t="shared" si="10"/>
        <v>8</v>
      </c>
      <c r="AF30" s="305">
        <f t="shared" si="11"/>
        <v>0</v>
      </c>
      <c r="AG30" s="305">
        <f t="shared" si="12"/>
        <v>12</v>
      </c>
      <c r="AH30" s="305">
        <f t="shared" si="13"/>
        <v>1</v>
      </c>
      <c r="AI30" s="305">
        <f t="shared" si="14"/>
        <v>0</v>
      </c>
      <c r="AJ30" s="305">
        <f t="shared" si="15"/>
        <v>4</v>
      </c>
      <c r="AK30" s="305">
        <f t="shared" si="16"/>
        <v>9</v>
      </c>
    </row>
    <row r="31" spans="1:37" x14ac:dyDescent="0.2">
      <c r="A31" s="318" t="s">
        <v>109</v>
      </c>
      <c r="B31" s="319">
        <v>0</v>
      </c>
      <c r="C31" s="320">
        <v>0</v>
      </c>
      <c r="D31" s="320">
        <v>0</v>
      </c>
      <c r="E31" s="320">
        <v>6</v>
      </c>
      <c r="F31" s="320">
        <v>0</v>
      </c>
      <c r="G31" s="320">
        <v>0</v>
      </c>
      <c r="H31" s="320">
        <v>5</v>
      </c>
      <c r="I31" s="320">
        <v>1</v>
      </c>
      <c r="J31" s="320">
        <v>8</v>
      </c>
      <c r="K31" s="320">
        <v>0</v>
      </c>
      <c r="L31" s="320">
        <v>6</v>
      </c>
      <c r="M31" s="320">
        <v>0</v>
      </c>
      <c r="N31" s="320">
        <v>0</v>
      </c>
      <c r="O31" s="320">
        <v>6</v>
      </c>
      <c r="P31" s="320">
        <v>2</v>
      </c>
      <c r="Q31" s="321">
        <f t="shared" si="19"/>
        <v>34</v>
      </c>
      <c r="S31" s="327"/>
      <c r="T31" s="328"/>
      <c r="W31" s="305">
        <f t="shared" si="2"/>
        <v>0</v>
      </c>
      <c r="X31" s="305">
        <f t="shared" si="3"/>
        <v>0</v>
      </c>
      <c r="Y31" s="305">
        <f t="shared" si="4"/>
        <v>0</v>
      </c>
      <c r="Z31" s="305">
        <f t="shared" si="5"/>
        <v>6</v>
      </c>
      <c r="AA31" s="305">
        <f t="shared" si="6"/>
        <v>0</v>
      </c>
      <c r="AB31" s="305">
        <f t="shared" si="7"/>
        <v>0</v>
      </c>
      <c r="AC31" s="305">
        <f t="shared" si="8"/>
        <v>5</v>
      </c>
      <c r="AD31" s="305">
        <f t="shared" si="9"/>
        <v>1</v>
      </c>
      <c r="AE31" s="305">
        <f t="shared" si="10"/>
        <v>8</v>
      </c>
      <c r="AF31" s="305">
        <f t="shared" si="11"/>
        <v>0</v>
      </c>
      <c r="AG31" s="305">
        <f t="shared" si="12"/>
        <v>6</v>
      </c>
      <c r="AH31" s="305">
        <f t="shared" si="13"/>
        <v>0</v>
      </c>
      <c r="AI31" s="305">
        <f t="shared" si="14"/>
        <v>0</v>
      </c>
      <c r="AJ31" s="305">
        <f t="shared" si="15"/>
        <v>6</v>
      </c>
      <c r="AK31" s="305">
        <f t="shared" si="16"/>
        <v>2</v>
      </c>
    </row>
    <row r="32" spans="1:37" x14ac:dyDescent="0.2">
      <c r="A32" s="322" t="s">
        <v>169</v>
      </c>
      <c r="B32" s="323">
        <v>0</v>
      </c>
      <c r="C32" s="324">
        <v>0</v>
      </c>
      <c r="D32" s="324">
        <v>0</v>
      </c>
      <c r="E32" s="324">
        <v>1</v>
      </c>
      <c r="F32" s="324">
        <v>0</v>
      </c>
      <c r="G32" s="324">
        <v>1</v>
      </c>
      <c r="H32" s="324">
        <v>0</v>
      </c>
      <c r="I32" s="324">
        <v>0</v>
      </c>
      <c r="J32" s="324">
        <v>1</v>
      </c>
      <c r="K32" s="324">
        <v>0</v>
      </c>
      <c r="L32" s="324">
        <v>0</v>
      </c>
      <c r="M32" s="324">
        <v>0</v>
      </c>
      <c r="N32" s="324">
        <v>0</v>
      </c>
      <c r="O32" s="324">
        <v>1</v>
      </c>
      <c r="P32" s="324">
        <v>0</v>
      </c>
      <c r="Q32" s="325">
        <f t="shared" si="19"/>
        <v>4</v>
      </c>
      <c r="S32" s="327"/>
      <c r="T32" s="327"/>
      <c r="W32" s="305">
        <f t="shared" si="2"/>
        <v>0</v>
      </c>
      <c r="X32" s="305">
        <f t="shared" si="3"/>
        <v>0</v>
      </c>
      <c r="Y32" s="305">
        <f t="shared" si="4"/>
        <v>0</v>
      </c>
      <c r="Z32" s="305">
        <f t="shared" si="5"/>
        <v>1</v>
      </c>
      <c r="AA32" s="305">
        <f t="shared" si="6"/>
        <v>0</v>
      </c>
      <c r="AB32" s="305">
        <f t="shared" si="7"/>
        <v>1</v>
      </c>
      <c r="AC32" s="305">
        <f t="shared" si="8"/>
        <v>0</v>
      </c>
      <c r="AD32" s="305">
        <f t="shared" si="9"/>
        <v>0</v>
      </c>
      <c r="AE32" s="305">
        <f t="shared" si="10"/>
        <v>1</v>
      </c>
      <c r="AF32" s="305">
        <f t="shared" si="11"/>
        <v>0</v>
      </c>
      <c r="AG32" s="305">
        <f t="shared" si="12"/>
        <v>0</v>
      </c>
      <c r="AH32" s="305">
        <f t="shared" si="13"/>
        <v>0</v>
      </c>
      <c r="AI32" s="305">
        <f t="shared" si="14"/>
        <v>0</v>
      </c>
      <c r="AJ32" s="305">
        <f t="shared" si="15"/>
        <v>1</v>
      </c>
      <c r="AK32" s="305">
        <f t="shared" si="16"/>
        <v>0</v>
      </c>
    </row>
    <row r="33" spans="1:37" x14ac:dyDescent="0.2">
      <c r="A33" s="318" t="s">
        <v>183</v>
      </c>
      <c r="B33" s="319">
        <v>0</v>
      </c>
      <c r="C33" s="320">
        <v>0</v>
      </c>
      <c r="D33" s="320">
        <v>0</v>
      </c>
      <c r="E33" s="320">
        <v>3</v>
      </c>
      <c r="F33" s="320">
        <v>0</v>
      </c>
      <c r="G33" s="320">
        <v>0</v>
      </c>
      <c r="H33" s="320">
        <v>0</v>
      </c>
      <c r="I33" s="320">
        <v>0</v>
      </c>
      <c r="J33" s="320">
        <v>1</v>
      </c>
      <c r="K33" s="320">
        <v>0</v>
      </c>
      <c r="L33" s="320">
        <v>3</v>
      </c>
      <c r="M33" s="320">
        <v>0</v>
      </c>
      <c r="N33" s="320">
        <v>0</v>
      </c>
      <c r="O33" s="320">
        <v>1</v>
      </c>
      <c r="P33" s="320">
        <v>0</v>
      </c>
      <c r="Q33" s="321">
        <f t="shared" si="19"/>
        <v>8</v>
      </c>
      <c r="S33" s="327"/>
      <c r="T33" s="327"/>
      <c r="W33" s="305">
        <f t="shared" si="2"/>
        <v>0</v>
      </c>
      <c r="X33" s="305">
        <f t="shared" si="3"/>
        <v>0</v>
      </c>
      <c r="Y33" s="305">
        <f t="shared" si="4"/>
        <v>0</v>
      </c>
      <c r="Z33" s="305">
        <f t="shared" si="5"/>
        <v>3</v>
      </c>
      <c r="AA33" s="305">
        <f t="shared" si="6"/>
        <v>0</v>
      </c>
      <c r="AB33" s="305">
        <f t="shared" si="7"/>
        <v>0</v>
      </c>
      <c r="AC33" s="305">
        <f t="shared" si="8"/>
        <v>0</v>
      </c>
      <c r="AD33" s="305">
        <f t="shared" si="9"/>
        <v>0</v>
      </c>
      <c r="AE33" s="305">
        <f t="shared" si="10"/>
        <v>1</v>
      </c>
      <c r="AF33" s="305">
        <f t="shared" si="11"/>
        <v>0</v>
      </c>
      <c r="AG33" s="305">
        <f t="shared" si="12"/>
        <v>3</v>
      </c>
      <c r="AH33" s="305">
        <f t="shared" si="13"/>
        <v>0</v>
      </c>
      <c r="AI33" s="305">
        <f t="shared" si="14"/>
        <v>0</v>
      </c>
      <c r="AJ33" s="305">
        <f t="shared" si="15"/>
        <v>1</v>
      </c>
      <c r="AK33" s="305">
        <f t="shared" si="16"/>
        <v>0</v>
      </c>
    </row>
    <row r="34" spans="1:37" x14ac:dyDescent="0.2">
      <c r="A34" s="322" t="s">
        <v>236</v>
      </c>
      <c r="B34" s="323">
        <v>0</v>
      </c>
      <c r="C34" s="324">
        <v>0</v>
      </c>
      <c r="D34" s="324">
        <v>2</v>
      </c>
      <c r="E34" s="324">
        <v>2</v>
      </c>
      <c r="F34" s="324">
        <v>0</v>
      </c>
      <c r="G34" s="324">
        <v>4</v>
      </c>
      <c r="H34" s="324">
        <v>0</v>
      </c>
      <c r="I34" s="324">
        <v>1</v>
      </c>
      <c r="J34" s="324">
        <v>1</v>
      </c>
      <c r="K34" s="324">
        <v>0</v>
      </c>
      <c r="L34" s="324">
        <v>3</v>
      </c>
      <c r="M34" s="324">
        <v>0</v>
      </c>
      <c r="N34" s="324">
        <v>0</v>
      </c>
      <c r="O34" s="324">
        <v>0</v>
      </c>
      <c r="P34" s="324">
        <v>0</v>
      </c>
      <c r="Q34" s="325">
        <f t="shared" si="19"/>
        <v>13</v>
      </c>
      <c r="S34" s="327"/>
      <c r="T34" s="327"/>
      <c r="W34" s="305">
        <f t="shared" si="2"/>
        <v>0</v>
      </c>
      <c r="X34" s="305">
        <f t="shared" si="3"/>
        <v>0</v>
      </c>
      <c r="Y34" s="305">
        <f t="shared" si="4"/>
        <v>2</v>
      </c>
      <c r="Z34" s="305">
        <f t="shared" si="5"/>
        <v>2</v>
      </c>
      <c r="AA34" s="305">
        <f t="shared" si="6"/>
        <v>0</v>
      </c>
      <c r="AB34" s="305">
        <f t="shared" si="7"/>
        <v>4</v>
      </c>
      <c r="AC34" s="305">
        <f t="shared" si="8"/>
        <v>0</v>
      </c>
      <c r="AD34" s="305">
        <f t="shared" si="9"/>
        <v>1</v>
      </c>
      <c r="AE34" s="305">
        <f t="shared" si="10"/>
        <v>1</v>
      </c>
      <c r="AF34" s="305">
        <f t="shared" si="11"/>
        <v>0</v>
      </c>
      <c r="AG34" s="305">
        <f t="shared" si="12"/>
        <v>3</v>
      </c>
      <c r="AH34" s="305">
        <f t="shared" si="13"/>
        <v>0</v>
      </c>
      <c r="AI34" s="305">
        <f t="shared" si="14"/>
        <v>0</v>
      </c>
      <c r="AJ34" s="305">
        <f t="shared" si="15"/>
        <v>0</v>
      </c>
      <c r="AK34" s="305">
        <f t="shared" si="16"/>
        <v>0</v>
      </c>
    </row>
    <row r="35" spans="1:37" x14ac:dyDescent="0.2">
      <c r="A35" s="318" t="s">
        <v>258</v>
      </c>
      <c r="B35" s="319">
        <v>0</v>
      </c>
      <c r="C35" s="320">
        <v>0</v>
      </c>
      <c r="D35" s="320">
        <v>1</v>
      </c>
      <c r="E35" s="320">
        <v>0</v>
      </c>
      <c r="F35" s="320">
        <v>0</v>
      </c>
      <c r="G35" s="320">
        <v>0</v>
      </c>
      <c r="H35" s="320">
        <v>0</v>
      </c>
      <c r="I35" s="320">
        <v>0</v>
      </c>
      <c r="J35" s="320">
        <v>0</v>
      </c>
      <c r="K35" s="320">
        <v>0</v>
      </c>
      <c r="L35" s="320">
        <v>1</v>
      </c>
      <c r="M35" s="320">
        <v>0</v>
      </c>
      <c r="N35" s="320">
        <v>0</v>
      </c>
      <c r="O35" s="320">
        <v>0</v>
      </c>
      <c r="P35" s="320">
        <v>1</v>
      </c>
      <c r="Q35" s="321">
        <f t="shared" si="17"/>
        <v>3</v>
      </c>
      <c r="S35" s="327"/>
      <c r="T35" s="327"/>
      <c r="W35" s="305">
        <f t="shared" si="2"/>
        <v>0</v>
      </c>
      <c r="X35" s="305">
        <f t="shared" si="3"/>
        <v>0</v>
      </c>
      <c r="Y35" s="305">
        <f t="shared" si="4"/>
        <v>1</v>
      </c>
      <c r="Z35" s="305">
        <f t="shared" si="5"/>
        <v>0</v>
      </c>
      <c r="AA35" s="305">
        <f t="shared" si="6"/>
        <v>0</v>
      </c>
      <c r="AB35" s="305">
        <f t="shared" si="7"/>
        <v>0</v>
      </c>
      <c r="AC35" s="305">
        <f t="shared" si="8"/>
        <v>0</v>
      </c>
      <c r="AD35" s="305">
        <f t="shared" si="9"/>
        <v>0</v>
      </c>
      <c r="AE35" s="305">
        <f t="shared" si="10"/>
        <v>0</v>
      </c>
      <c r="AF35" s="305">
        <f t="shared" si="11"/>
        <v>0</v>
      </c>
      <c r="AG35" s="305">
        <f t="shared" si="12"/>
        <v>1</v>
      </c>
      <c r="AH35" s="305">
        <f t="shared" si="13"/>
        <v>0</v>
      </c>
      <c r="AI35" s="305">
        <f t="shared" si="14"/>
        <v>0</v>
      </c>
      <c r="AJ35" s="305">
        <f t="shared" si="15"/>
        <v>0</v>
      </c>
      <c r="AK35" s="305">
        <f t="shared" si="16"/>
        <v>1</v>
      </c>
    </row>
    <row r="36" spans="1:37" x14ac:dyDescent="0.2">
      <c r="A36" s="322" t="s">
        <v>110</v>
      </c>
      <c r="B36" s="323">
        <v>3</v>
      </c>
      <c r="C36" s="324">
        <v>1</v>
      </c>
      <c r="D36" s="324">
        <v>13</v>
      </c>
      <c r="E36" s="324">
        <v>24</v>
      </c>
      <c r="F36" s="324">
        <v>0</v>
      </c>
      <c r="G36" s="324">
        <v>12</v>
      </c>
      <c r="H36" s="324">
        <v>9</v>
      </c>
      <c r="I36" s="324">
        <v>12</v>
      </c>
      <c r="J36" s="324">
        <v>17</v>
      </c>
      <c r="K36" s="324">
        <v>1</v>
      </c>
      <c r="L36" s="324">
        <v>37</v>
      </c>
      <c r="M36" s="324">
        <v>3</v>
      </c>
      <c r="N36" s="324">
        <v>4</v>
      </c>
      <c r="O36" s="324">
        <v>13</v>
      </c>
      <c r="P36" s="324">
        <v>5</v>
      </c>
      <c r="Q36" s="325">
        <f t="shared" si="17"/>
        <v>154</v>
      </c>
      <c r="S36" s="327"/>
      <c r="T36" s="327"/>
      <c r="W36" s="305">
        <f t="shared" si="2"/>
        <v>3</v>
      </c>
      <c r="X36" s="305">
        <f t="shared" si="3"/>
        <v>1</v>
      </c>
      <c r="Y36" s="305">
        <f t="shared" si="4"/>
        <v>13</v>
      </c>
      <c r="Z36" s="305">
        <f t="shared" si="5"/>
        <v>24</v>
      </c>
      <c r="AA36" s="305">
        <f t="shared" si="6"/>
        <v>0</v>
      </c>
      <c r="AB36" s="305">
        <f t="shared" si="7"/>
        <v>12</v>
      </c>
      <c r="AC36" s="305">
        <f t="shared" si="8"/>
        <v>9</v>
      </c>
      <c r="AD36" s="305">
        <f t="shared" si="9"/>
        <v>12</v>
      </c>
      <c r="AE36" s="305">
        <f t="shared" si="10"/>
        <v>17</v>
      </c>
      <c r="AF36" s="305">
        <f t="shared" si="11"/>
        <v>1</v>
      </c>
      <c r="AG36" s="305">
        <f t="shared" si="12"/>
        <v>37</v>
      </c>
      <c r="AH36" s="305">
        <f t="shared" si="13"/>
        <v>3</v>
      </c>
      <c r="AI36" s="305">
        <f t="shared" si="14"/>
        <v>4</v>
      </c>
      <c r="AJ36" s="305">
        <f t="shared" si="15"/>
        <v>13</v>
      </c>
      <c r="AK36" s="305">
        <f t="shared" si="16"/>
        <v>5</v>
      </c>
    </row>
    <row r="37" spans="1:37" x14ac:dyDescent="0.2">
      <c r="A37" s="318" t="s">
        <v>104</v>
      </c>
      <c r="B37" s="319">
        <v>1</v>
      </c>
      <c r="C37" s="320">
        <v>0</v>
      </c>
      <c r="D37" s="320">
        <v>1</v>
      </c>
      <c r="E37" s="320">
        <v>14</v>
      </c>
      <c r="F37" s="320">
        <v>0</v>
      </c>
      <c r="G37" s="320">
        <v>4</v>
      </c>
      <c r="H37" s="320">
        <v>13</v>
      </c>
      <c r="I37" s="320">
        <v>4</v>
      </c>
      <c r="J37" s="320">
        <v>5</v>
      </c>
      <c r="K37" s="320">
        <v>0</v>
      </c>
      <c r="L37" s="320">
        <v>12</v>
      </c>
      <c r="M37" s="320">
        <v>0</v>
      </c>
      <c r="N37" s="320">
        <v>0</v>
      </c>
      <c r="O37" s="320">
        <v>0</v>
      </c>
      <c r="P37" s="320">
        <v>8</v>
      </c>
      <c r="Q37" s="321">
        <f t="shared" si="17"/>
        <v>62</v>
      </c>
      <c r="S37" s="327"/>
      <c r="T37" s="327"/>
      <c r="W37" s="305">
        <f t="shared" si="2"/>
        <v>1</v>
      </c>
      <c r="X37" s="305">
        <f t="shared" si="3"/>
        <v>0</v>
      </c>
      <c r="Y37" s="305">
        <f t="shared" si="4"/>
        <v>1</v>
      </c>
      <c r="Z37" s="305">
        <f t="shared" si="5"/>
        <v>14</v>
      </c>
      <c r="AA37" s="305">
        <f t="shared" si="6"/>
        <v>0</v>
      </c>
      <c r="AB37" s="305">
        <f t="shared" si="7"/>
        <v>4</v>
      </c>
      <c r="AC37" s="305">
        <f t="shared" si="8"/>
        <v>13</v>
      </c>
      <c r="AD37" s="305">
        <f t="shared" si="9"/>
        <v>4</v>
      </c>
      <c r="AE37" s="305">
        <f t="shared" si="10"/>
        <v>5</v>
      </c>
      <c r="AF37" s="305">
        <f t="shared" si="11"/>
        <v>0</v>
      </c>
      <c r="AG37" s="305">
        <f t="shared" si="12"/>
        <v>12</v>
      </c>
      <c r="AH37" s="305">
        <f t="shared" si="13"/>
        <v>0</v>
      </c>
      <c r="AI37" s="305">
        <f t="shared" si="14"/>
        <v>0</v>
      </c>
      <c r="AJ37" s="305">
        <f t="shared" si="15"/>
        <v>0</v>
      </c>
      <c r="AK37" s="305">
        <f t="shared" si="16"/>
        <v>8</v>
      </c>
    </row>
    <row r="38" spans="1:37" x14ac:dyDescent="0.2">
      <c r="A38" s="322" t="s">
        <v>186</v>
      </c>
      <c r="B38" s="323">
        <v>0</v>
      </c>
      <c r="C38" s="324">
        <v>0</v>
      </c>
      <c r="D38" s="324">
        <v>0</v>
      </c>
      <c r="E38" s="324">
        <v>1</v>
      </c>
      <c r="F38" s="324">
        <v>0</v>
      </c>
      <c r="G38" s="324">
        <v>0</v>
      </c>
      <c r="H38" s="324">
        <v>0</v>
      </c>
      <c r="I38" s="324">
        <v>2</v>
      </c>
      <c r="J38" s="324">
        <v>4</v>
      </c>
      <c r="K38" s="324">
        <v>0</v>
      </c>
      <c r="L38" s="324">
        <v>1</v>
      </c>
      <c r="M38" s="324">
        <v>1</v>
      </c>
      <c r="N38" s="324">
        <v>0</v>
      </c>
      <c r="O38" s="324">
        <v>1</v>
      </c>
      <c r="P38" s="324">
        <v>1</v>
      </c>
      <c r="Q38" s="325">
        <f t="shared" si="0"/>
        <v>11</v>
      </c>
      <c r="T38" s="327"/>
      <c r="W38" s="305">
        <f t="shared" si="2"/>
        <v>0</v>
      </c>
      <c r="X38" s="305">
        <f t="shared" si="3"/>
        <v>0</v>
      </c>
      <c r="Y38" s="305">
        <f t="shared" si="4"/>
        <v>0</v>
      </c>
      <c r="Z38" s="305">
        <f t="shared" si="5"/>
        <v>1</v>
      </c>
      <c r="AA38" s="305">
        <f t="shared" si="6"/>
        <v>0</v>
      </c>
      <c r="AB38" s="305">
        <f t="shared" si="7"/>
        <v>0</v>
      </c>
      <c r="AC38" s="305">
        <f t="shared" si="8"/>
        <v>0</v>
      </c>
      <c r="AD38" s="305">
        <f t="shared" si="9"/>
        <v>2</v>
      </c>
      <c r="AE38" s="305">
        <f t="shared" si="10"/>
        <v>4</v>
      </c>
      <c r="AF38" s="305">
        <f t="shared" si="11"/>
        <v>0</v>
      </c>
      <c r="AG38" s="305">
        <f t="shared" si="12"/>
        <v>1</v>
      </c>
      <c r="AH38" s="305">
        <f t="shared" si="13"/>
        <v>1</v>
      </c>
      <c r="AI38" s="305">
        <f t="shared" si="14"/>
        <v>0</v>
      </c>
      <c r="AJ38" s="305">
        <f t="shared" si="15"/>
        <v>1</v>
      </c>
      <c r="AK38" s="305">
        <f t="shared" si="16"/>
        <v>1</v>
      </c>
    </row>
    <row r="39" spans="1:37" x14ac:dyDescent="0.2">
      <c r="A39" s="318" t="s">
        <v>132</v>
      </c>
      <c r="B39" s="319">
        <v>0</v>
      </c>
      <c r="C39" s="320">
        <v>0</v>
      </c>
      <c r="D39" s="320">
        <v>2</v>
      </c>
      <c r="E39" s="320">
        <v>4</v>
      </c>
      <c r="F39" s="320">
        <v>0</v>
      </c>
      <c r="G39" s="320">
        <v>0</v>
      </c>
      <c r="H39" s="320">
        <v>1</v>
      </c>
      <c r="I39" s="320">
        <v>4</v>
      </c>
      <c r="J39" s="320">
        <v>5</v>
      </c>
      <c r="K39" s="320">
        <v>0</v>
      </c>
      <c r="L39" s="320">
        <v>3</v>
      </c>
      <c r="M39" s="320">
        <v>0</v>
      </c>
      <c r="N39" s="320">
        <v>0</v>
      </c>
      <c r="O39" s="320">
        <v>1</v>
      </c>
      <c r="P39" s="320">
        <v>0</v>
      </c>
      <c r="Q39" s="321">
        <f t="shared" si="0"/>
        <v>20</v>
      </c>
      <c r="S39" s="327"/>
      <c r="T39" s="328"/>
      <c r="W39" s="305">
        <f t="shared" si="2"/>
        <v>0</v>
      </c>
      <c r="X39" s="305">
        <f t="shared" si="3"/>
        <v>0</v>
      </c>
      <c r="Y39" s="305">
        <f t="shared" si="4"/>
        <v>2</v>
      </c>
      <c r="Z39" s="305">
        <f t="shared" si="5"/>
        <v>4</v>
      </c>
      <c r="AA39" s="305">
        <f t="shared" si="6"/>
        <v>0</v>
      </c>
      <c r="AB39" s="305">
        <f t="shared" si="7"/>
        <v>0</v>
      </c>
      <c r="AC39" s="305">
        <f t="shared" si="8"/>
        <v>1</v>
      </c>
      <c r="AD39" s="305">
        <f t="shared" si="9"/>
        <v>4</v>
      </c>
      <c r="AE39" s="305">
        <f t="shared" si="10"/>
        <v>5</v>
      </c>
      <c r="AF39" s="305">
        <f t="shared" si="11"/>
        <v>0</v>
      </c>
      <c r="AG39" s="305">
        <f t="shared" si="12"/>
        <v>3</v>
      </c>
      <c r="AH39" s="305">
        <f t="shared" si="13"/>
        <v>0</v>
      </c>
      <c r="AI39" s="305">
        <f t="shared" si="14"/>
        <v>0</v>
      </c>
      <c r="AJ39" s="305">
        <f t="shared" si="15"/>
        <v>1</v>
      </c>
      <c r="AK39" s="305">
        <f t="shared" si="16"/>
        <v>0</v>
      </c>
    </row>
    <row r="40" spans="1:37" x14ac:dyDescent="0.2">
      <c r="A40" s="322" t="s">
        <v>230</v>
      </c>
      <c r="B40" s="323">
        <v>0</v>
      </c>
      <c r="C40" s="324">
        <v>0</v>
      </c>
      <c r="D40" s="324">
        <v>1</v>
      </c>
      <c r="E40" s="324">
        <v>0</v>
      </c>
      <c r="F40" s="324">
        <v>0</v>
      </c>
      <c r="G40" s="324">
        <v>0</v>
      </c>
      <c r="H40" s="324">
        <v>1</v>
      </c>
      <c r="I40" s="324">
        <v>1</v>
      </c>
      <c r="J40" s="324">
        <v>0</v>
      </c>
      <c r="K40" s="324">
        <v>0</v>
      </c>
      <c r="L40" s="324">
        <v>1</v>
      </c>
      <c r="M40" s="324">
        <v>0</v>
      </c>
      <c r="N40" s="324">
        <v>0</v>
      </c>
      <c r="O40" s="324">
        <v>0</v>
      </c>
      <c r="P40" s="324">
        <v>0</v>
      </c>
      <c r="Q40" s="325">
        <f t="shared" si="0"/>
        <v>4</v>
      </c>
      <c r="S40" s="327"/>
      <c r="T40" s="327"/>
      <c r="W40" s="305">
        <f t="shared" si="2"/>
        <v>0</v>
      </c>
      <c r="X40" s="305">
        <f t="shared" si="3"/>
        <v>0</v>
      </c>
      <c r="Y40" s="305">
        <f t="shared" si="4"/>
        <v>1</v>
      </c>
      <c r="Z40" s="305">
        <f t="shared" si="5"/>
        <v>0</v>
      </c>
      <c r="AA40" s="305">
        <f t="shared" si="6"/>
        <v>0</v>
      </c>
      <c r="AB40" s="305">
        <f t="shared" si="7"/>
        <v>0</v>
      </c>
      <c r="AC40" s="305">
        <f t="shared" si="8"/>
        <v>1</v>
      </c>
      <c r="AD40" s="305">
        <f t="shared" si="9"/>
        <v>1</v>
      </c>
      <c r="AE40" s="305">
        <f t="shared" si="10"/>
        <v>0</v>
      </c>
      <c r="AF40" s="305">
        <f t="shared" si="11"/>
        <v>0</v>
      </c>
      <c r="AG40" s="305">
        <f t="shared" si="12"/>
        <v>1</v>
      </c>
      <c r="AH40" s="305">
        <f t="shared" si="13"/>
        <v>0</v>
      </c>
      <c r="AI40" s="305">
        <f t="shared" si="14"/>
        <v>0</v>
      </c>
      <c r="AJ40" s="305">
        <f t="shared" si="15"/>
        <v>0</v>
      </c>
      <c r="AK40" s="305">
        <f t="shared" si="16"/>
        <v>0</v>
      </c>
    </row>
    <row r="41" spans="1:37" x14ac:dyDescent="0.2">
      <c r="A41" s="318" t="s">
        <v>106</v>
      </c>
      <c r="B41" s="319">
        <v>0</v>
      </c>
      <c r="C41" s="320">
        <v>1</v>
      </c>
      <c r="D41" s="320">
        <v>2</v>
      </c>
      <c r="E41" s="320">
        <v>11</v>
      </c>
      <c r="F41" s="320">
        <v>0</v>
      </c>
      <c r="G41" s="320">
        <v>3</v>
      </c>
      <c r="H41" s="320">
        <v>4</v>
      </c>
      <c r="I41" s="320">
        <v>1</v>
      </c>
      <c r="J41" s="320">
        <v>6</v>
      </c>
      <c r="K41" s="320">
        <v>0</v>
      </c>
      <c r="L41" s="320">
        <v>8</v>
      </c>
      <c r="M41" s="320">
        <v>0</v>
      </c>
      <c r="N41" s="320">
        <v>0</v>
      </c>
      <c r="O41" s="320">
        <v>0</v>
      </c>
      <c r="P41" s="320">
        <v>5</v>
      </c>
      <c r="Q41" s="321">
        <f t="shared" si="0"/>
        <v>41</v>
      </c>
      <c r="S41" s="327"/>
      <c r="T41" s="327"/>
      <c r="W41" s="305">
        <f t="shared" si="2"/>
        <v>0</v>
      </c>
      <c r="X41" s="305">
        <f t="shared" si="3"/>
        <v>1</v>
      </c>
      <c r="Y41" s="305">
        <f t="shared" si="4"/>
        <v>2</v>
      </c>
      <c r="Z41" s="305">
        <f t="shared" si="5"/>
        <v>11</v>
      </c>
      <c r="AA41" s="305">
        <f t="shared" si="6"/>
        <v>0</v>
      </c>
      <c r="AB41" s="305">
        <f t="shared" si="7"/>
        <v>3</v>
      </c>
      <c r="AC41" s="305">
        <f t="shared" si="8"/>
        <v>4</v>
      </c>
      <c r="AD41" s="305">
        <f t="shared" si="9"/>
        <v>1</v>
      </c>
      <c r="AE41" s="305">
        <f t="shared" si="10"/>
        <v>6</v>
      </c>
      <c r="AF41" s="305">
        <f t="shared" si="11"/>
        <v>0</v>
      </c>
      <c r="AG41" s="305">
        <f t="shared" si="12"/>
        <v>8</v>
      </c>
      <c r="AH41" s="305">
        <f t="shared" si="13"/>
        <v>0</v>
      </c>
      <c r="AI41" s="305">
        <f t="shared" si="14"/>
        <v>0</v>
      </c>
      <c r="AJ41" s="305">
        <f t="shared" si="15"/>
        <v>0</v>
      </c>
      <c r="AK41" s="305">
        <f t="shared" si="16"/>
        <v>5</v>
      </c>
    </row>
    <row r="42" spans="1:37" x14ac:dyDescent="0.2">
      <c r="A42" s="322" t="s">
        <v>105</v>
      </c>
      <c r="B42" s="323">
        <v>0</v>
      </c>
      <c r="C42" s="324">
        <v>0</v>
      </c>
      <c r="D42" s="324">
        <v>0</v>
      </c>
      <c r="E42" s="324">
        <v>1</v>
      </c>
      <c r="F42" s="324">
        <v>0</v>
      </c>
      <c r="G42" s="324">
        <v>2</v>
      </c>
      <c r="H42" s="324">
        <v>0</v>
      </c>
      <c r="I42" s="324">
        <v>0</v>
      </c>
      <c r="J42" s="324">
        <v>0</v>
      </c>
      <c r="K42" s="324">
        <v>0</v>
      </c>
      <c r="L42" s="324">
        <v>2</v>
      </c>
      <c r="M42" s="324">
        <v>0</v>
      </c>
      <c r="N42" s="324">
        <v>0</v>
      </c>
      <c r="O42" s="324">
        <v>0</v>
      </c>
      <c r="P42" s="324">
        <v>2</v>
      </c>
      <c r="Q42" s="325">
        <f t="shared" si="0"/>
        <v>7</v>
      </c>
      <c r="S42" s="327"/>
      <c r="T42" s="327"/>
      <c r="W42" s="305">
        <f t="shared" si="2"/>
        <v>0</v>
      </c>
      <c r="X42" s="305">
        <f t="shared" si="3"/>
        <v>0</v>
      </c>
      <c r="Y42" s="305">
        <f t="shared" si="4"/>
        <v>0</v>
      </c>
      <c r="Z42" s="305">
        <f t="shared" si="5"/>
        <v>1</v>
      </c>
      <c r="AA42" s="305">
        <f t="shared" si="6"/>
        <v>0</v>
      </c>
      <c r="AB42" s="305">
        <f t="shared" si="7"/>
        <v>2</v>
      </c>
      <c r="AC42" s="305">
        <f t="shared" si="8"/>
        <v>0</v>
      </c>
      <c r="AD42" s="305">
        <f t="shared" si="9"/>
        <v>0</v>
      </c>
      <c r="AE42" s="305">
        <f t="shared" si="10"/>
        <v>0</v>
      </c>
      <c r="AF42" s="305">
        <f t="shared" si="11"/>
        <v>0</v>
      </c>
      <c r="AG42" s="305">
        <f t="shared" si="12"/>
        <v>2</v>
      </c>
      <c r="AH42" s="305">
        <f t="shared" si="13"/>
        <v>0</v>
      </c>
      <c r="AI42" s="305">
        <f t="shared" si="14"/>
        <v>0</v>
      </c>
      <c r="AJ42" s="305">
        <f t="shared" si="15"/>
        <v>0</v>
      </c>
      <c r="AK42" s="305">
        <f t="shared" si="16"/>
        <v>2</v>
      </c>
    </row>
    <row r="43" spans="1:37" x14ac:dyDescent="0.2">
      <c r="A43" s="318" t="s">
        <v>319</v>
      </c>
      <c r="B43" s="319">
        <v>0</v>
      </c>
      <c r="C43" s="320">
        <v>0</v>
      </c>
      <c r="D43" s="320">
        <v>1</v>
      </c>
      <c r="E43" s="320">
        <v>1</v>
      </c>
      <c r="F43" s="320">
        <v>0</v>
      </c>
      <c r="G43" s="320">
        <v>1</v>
      </c>
      <c r="H43" s="320">
        <v>1</v>
      </c>
      <c r="I43" s="320">
        <v>0</v>
      </c>
      <c r="J43" s="320">
        <v>0</v>
      </c>
      <c r="K43" s="320">
        <v>0</v>
      </c>
      <c r="L43" s="320">
        <v>2</v>
      </c>
      <c r="M43" s="320">
        <v>0</v>
      </c>
      <c r="N43" s="320">
        <v>0</v>
      </c>
      <c r="O43" s="320">
        <v>0</v>
      </c>
      <c r="P43" s="320">
        <v>1</v>
      </c>
      <c r="Q43" s="321">
        <f t="shared" si="0"/>
        <v>7</v>
      </c>
      <c r="S43" s="327"/>
      <c r="T43" s="327"/>
      <c r="W43" s="305">
        <f t="shared" si="2"/>
        <v>0</v>
      </c>
      <c r="X43" s="305">
        <f t="shared" si="3"/>
        <v>0</v>
      </c>
      <c r="Y43" s="305">
        <f t="shared" si="4"/>
        <v>1</v>
      </c>
      <c r="Z43" s="305">
        <f t="shared" si="5"/>
        <v>1</v>
      </c>
      <c r="AA43" s="305">
        <f t="shared" si="6"/>
        <v>0</v>
      </c>
      <c r="AB43" s="305">
        <f t="shared" si="7"/>
        <v>1</v>
      </c>
      <c r="AC43" s="305">
        <f t="shared" si="8"/>
        <v>1</v>
      </c>
      <c r="AD43" s="305">
        <f t="shared" si="9"/>
        <v>0</v>
      </c>
      <c r="AE43" s="305">
        <f t="shared" si="10"/>
        <v>0</v>
      </c>
      <c r="AF43" s="305">
        <f t="shared" si="11"/>
        <v>0</v>
      </c>
      <c r="AG43" s="305">
        <f t="shared" si="12"/>
        <v>2</v>
      </c>
      <c r="AH43" s="305">
        <f t="shared" si="13"/>
        <v>0</v>
      </c>
      <c r="AI43" s="305">
        <f t="shared" si="14"/>
        <v>0</v>
      </c>
      <c r="AJ43" s="305">
        <f t="shared" si="15"/>
        <v>0</v>
      </c>
      <c r="AK43" s="305">
        <f t="shared" si="16"/>
        <v>1</v>
      </c>
    </row>
    <row r="44" spans="1:37" x14ac:dyDescent="0.2">
      <c r="A44" s="322" t="s">
        <v>150</v>
      </c>
      <c r="B44" s="323">
        <v>0</v>
      </c>
      <c r="C44" s="324">
        <v>0</v>
      </c>
      <c r="D44" s="324">
        <v>1</v>
      </c>
      <c r="E44" s="324">
        <v>0</v>
      </c>
      <c r="F44" s="324">
        <v>0</v>
      </c>
      <c r="G44" s="324">
        <v>0</v>
      </c>
      <c r="H44" s="324">
        <v>0</v>
      </c>
      <c r="I44" s="324">
        <v>0</v>
      </c>
      <c r="J44" s="324">
        <v>0</v>
      </c>
      <c r="K44" s="324">
        <v>0</v>
      </c>
      <c r="L44" s="324">
        <v>0</v>
      </c>
      <c r="M44" s="324">
        <v>1</v>
      </c>
      <c r="N44" s="324">
        <v>0</v>
      </c>
      <c r="O44" s="324">
        <v>0</v>
      </c>
      <c r="P44" s="324">
        <v>0</v>
      </c>
      <c r="Q44" s="325">
        <f t="shared" si="0"/>
        <v>2</v>
      </c>
      <c r="S44" s="327"/>
      <c r="T44" s="327"/>
      <c r="W44" s="305">
        <f t="shared" si="2"/>
        <v>0</v>
      </c>
      <c r="X44" s="305">
        <f t="shared" si="3"/>
        <v>0</v>
      </c>
      <c r="Y44" s="305">
        <f t="shared" si="4"/>
        <v>1</v>
      </c>
      <c r="Z44" s="305">
        <f t="shared" si="5"/>
        <v>0</v>
      </c>
      <c r="AA44" s="305">
        <f t="shared" si="6"/>
        <v>0</v>
      </c>
      <c r="AB44" s="305">
        <f t="shared" si="7"/>
        <v>0</v>
      </c>
      <c r="AC44" s="305">
        <f t="shared" si="8"/>
        <v>0</v>
      </c>
      <c r="AD44" s="305">
        <f t="shared" si="9"/>
        <v>0</v>
      </c>
      <c r="AE44" s="305">
        <f t="shared" si="10"/>
        <v>0</v>
      </c>
      <c r="AF44" s="305">
        <f t="shared" si="11"/>
        <v>0</v>
      </c>
      <c r="AG44" s="305">
        <f t="shared" si="12"/>
        <v>0</v>
      </c>
      <c r="AH44" s="305">
        <f t="shared" si="13"/>
        <v>1</v>
      </c>
      <c r="AI44" s="305">
        <f t="shared" si="14"/>
        <v>0</v>
      </c>
      <c r="AJ44" s="305">
        <f t="shared" si="15"/>
        <v>0</v>
      </c>
      <c r="AK44" s="305">
        <f t="shared" si="16"/>
        <v>0</v>
      </c>
    </row>
    <row r="45" spans="1:37" ht="18" x14ac:dyDescent="0.2">
      <c r="A45" s="318" t="s">
        <v>116</v>
      </c>
      <c r="B45" s="319">
        <v>0</v>
      </c>
      <c r="C45" s="320">
        <v>0</v>
      </c>
      <c r="D45" s="320">
        <v>9</v>
      </c>
      <c r="E45" s="320">
        <v>3</v>
      </c>
      <c r="F45" s="320">
        <v>0</v>
      </c>
      <c r="G45" s="320">
        <v>3</v>
      </c>
      <c r="H45" s="320">
        <v>3</v>
      </c>
      <c r="I45" s="320">
        <v>1</v>
      </c>
      <c r="J45" s="320">
        <v>22</v>
      </c>
      <c r="K45" s="320">
        <v>0</v>
      </c>
      <c r="L45" s="320">
        <v>13</v>
      </c>
      <c r="M45" s="320">
        <v>2</v>
      </c>
      <c r="N45" s="320">
        <v>0</v>
      </c>
      <c r="O45" s="320">
        <v>0</v>
      </c>
      <c r="P45" s="320">
        <v>4</v>
      </c>
      <c r="Q45" s="321">
        <f t="shared" si="0"/>
        <v>60</v>
      </c>
      <c r="S45" s="327"/>
      <c r="T45" s="328"/>
      <c r="W45" s="305">
        <f t="shared" si="2"/>
        <v>0</v>
      </c>
      <c r="X45" s="305">
        <f t="shared" si="3"/>
        <v>0</v>
      </c>
      <c r="Y45" s="305">
        <f t="shared" si="4"/>
        <v>9</v>
      </c>
      <c r="Z45" s="305">
        <f t="shared" si="5"/>
        <v>3</v>
      </c>
      <c r="AA45" s="305">
        <f t="shared" si="6"/>
        <v>0</v>
      </c>
      <c r="AB45" s="305">
        <f t="shared" si="7"/>
        <v>3</v>
      </c>
      <c r="AC45" s="305">
        <f t="shared" si="8"/>
        <v>3</v>
      </c>
      <c r="AD45" s="305">
        <f t="shared" si="9"/>
        <v>1</v>
      </c>
      <c r="AE45" s="305">
        <f t="shared" si="10"/>
        <v>22</v>
      </c>
      <c r="AF45" s="305">
        <f t="shared" si="11"/>
        <v>0</v>
      </c>
      <c r="AG45" s="305">
        <f t="shared" si="12"/>
        <v>13</v>
      </c>
      <c r="AH45" s="305">
        <f t="shared" si="13"/>
        <v>2</v>
      </c>
      <c r="AI45" s="305">
        <f t="shared" si="14"/>
        <v>0</v>
      </c>
      <c r="AJ45" s="305">
        <f t="shared" si="15"/>
        <v>0</v>
      </c>
      <c r="AK45" s="305">
        <f t="shared" si="16"/>
        <v>4</v>
      </c>
    </row>
    <row r="46" spans="1:37" x14ac:dyDescent="0.2">
      <c r="A46" s="322" t="s">
        <v>187</v>
      </c>
      <c r="B46" s="323">
        <v>0</v>
      </c>
      <c r="C46" s="324">
        <v>0</v>
      </c>
      <c r="D46" s="324">
        <v>0</v>
      </c>
      <c r="E46" s="324">
        <v>4</v>
      </c>
      <c r="F46" s="324">
        <v>0</v>
      </c>
      <c r="G46" s="324">
        <v>0</v>
      </c>
      <c r="H46" s="324">
        <v>0</v>
      </c>
      <c r="I46" s="324">
        <v>0</v>
      </c>
      <c r="J46" s="324">
        <v>0</v>
      </c>
      <c r="K46" s="324">
        <v>0</v>
      </c>
      <c r="L46" s="324">
        <v>0</v>
      </c>
      <c r="M46" s="324">
        <v>0</v>
      </c>
      <c r="N46" s="324">
        <v>0</v>
      </c>
      <c r="O46" s="324">
        <v>0</v>
      </c>
      <c r="P46" s="324">
        <v>0</v>
      </c>
      <c r="Q46" s="325">
        <f t="shared" si="0"/>
        <v>4</v>
      </c>
      <c r="S46" s="327"/>
      <c r="T46" s="327"/>
      <c r="W46" s="305">
        <f t="shared" si="2"/>
        <v>0</v>
      </c>
      <c r="X46" s="305">
        <f t="shared" si="3"/>
        <v>0</v>
      </c>
      <c r="Y46" s="305">
        <f t="shared" si="4"/>
        <v>0</v>
      </c>
      <c r="Z46" s="305">
        <f t="shared" si="5"/>
        <v>4</v>
      </c>
      <c r="AA46" s="305">
        <f t="shared" si="6"/>
        <v>0</v>
      </c>
      <c r="AB46" s="305">
        <f t="shared" si="7"/>
        <v>0</v>
      </c>
      <c r="AC46" s="305">
        <f t="shared" si="8"/>
        <v>0</v>
      </c>
      <c r="AD46" s="305">
        <f t="shared" si="9"/>
        <v>0</v>
      </c>
      <c r="AE46" s="305">
        <f t="shared" si="10"/>
        <v>0</v>
      </c>
      <c r="AF46" s="305">
        <f t="shared" si="11"/>
        <v>0</v>
      </c>
      <c r="AG46" s="305">
        <f t="shared" si="12"/>
        <v>0</v>
      </c>
      <c r="AH46" s="305">
        <f t="shared" si="13"/>
        <v>0</v>
      </c>
      <c r="AI46" s="305">
        <f t="shared" si="14"/>
        <v>0</v>
      </c>
      <c r="AJ46" s="305">
        <f t="shared" si="15"/>
        <v>0</v>
      </c>
      <c r="AK46" s="305">
        <f t="shared" si="16"/>
        <v>0</v>
      </c>
    </row>
    <row r="47" spans="1:37" x14ac:dyDescent="0.2">
      <c r="A47" s="318" t="s">
        <v>1</v>
      </c>
      <c r="B47" s="319">
        <v>21</v>
      </c>
      <c r="C47" s="320">
        <v>12</v>
      </c>
      <c r="D47" s="320">
        <v>72</v>
      </c>
      <c r="E47" s="320">
        <v>458</v>
      </c>
      <c r="F47" s="320">
        <v>9</v>
      </c>
      <c r="G47" s="320">
        <v>166</v>
      </c>
      <c r="H47" s="320">
        <v>199</v>
      </c>
      <c r="I47" s="320">
        <v>47</v>
      </c>
      <c r="J47" s="320">
        <v>226</v>
      </c>
      <c r="K47" s="320">
        <v>2</v>
      </c>
      <c r="L47" s="320">
        <v>277</v>
      </c>
      <c r="M47" s="320">
        <v>51</v>
      </c>
      <c r="N47" s="320">
        <v>6</v>
      </c>
      <c r="O47" s="320">
        <v>57</v>
      </c>
      <c r="P47" s="320">
        <v>112</v>
      </c>
      <c r="Q47" s="321">
        <f t="shared" si="0"/>
        <v>1715</v>
      </c>
      <c r="S47" s="327"/>
      <c r="T47" s="328"/>
      <c r="W47" s="305">
        <f t="shared" si="2"/>
        <v>21</v>
      </c>
      <c r="X47" s="305">
        <f t="shared" si="3"/>
        <v>12</v>
      </c>
      <c r="Y47" s="305">
        <f t="shared" si="4"/>
        <v>72</v>
      </c>
      <c r="Z47" s="305">
        <f t="shared" si="5"/>
        <v>458</v>
      </c>
      <c r="AA47" s="305">
        <f t="shared" si="6"/>
        <v>9</v>
      </c>
      <c r="AB47" s="305">
        <f t="shared" si="7"/>
        <v>166</v>
      </c>
      <c r="AC47" s="305">
        <f t="shared" si="8"/>
        <v>199</v>
      </c>
      <c r="AD47" s="305">
        <f t="shared" si="9"/>
        <v>47</v>
      </c>
      <c r="AE47" s="305">
        <f t="shared" si="10"/>
        <v>226</v>
      </c>
      <c r="AF47" s="305">
        <f t="shared" si="11"/>
        <v>2</v>
      </c>
      <c r="AG47" s="305">
        <f t="shared" si="12"/>
        <v>277</v>
      </c>
      <c r="AH47" s="305">
        <f t="shared" si="13"/>
        <v>51</v>
      </c>
      <c r="AI47" s="305">
        <f t="shared" si="14"/>
        <v>6</v>
      </c>
      <c r="AJ47" s="305">
        <f t="shared" si="15"/>
        <v>57</v>
      </c>
      <c r="AK47" s="305">
        <f t="shared" si="16"/>
        <v>112</v>
      </c>
    </row>
    <row r="48" spans="1:37" ht="13.5" thickBot="1" x14ac:dyDescent="0.25">
      <c r="A48" s="322" t="s">
        <v>126</v>
      </c>
      <c r="B48" s="323">
        <v>0</v>
      </c>
      <c r="C48" s="324">
        <v>0</v>
      </c>
      <c r="D48" s="324">
        <v>0</v>
      </c>
      <c r="E48" s="324">
        <v>4</v>
      </c>
      <c r="F48" s="324">
        <v>1</v>
      </c>
      <c r="G48" s="324">
        <v>15</v>
      </c>
      <c r="H48" s="324">
        <v>0</v>
      </c>
      <c r="I48" s="324">
        <v>5</v>
      </c>
      <c r="J48" s="324">
        <v>6</v>
      </c>
      <c r="K48" s="324">
        <v>1</v>
      </c>
      <c r="L48" s="324">
        <v>8</v>
      </c>
      <c r="M48" s="324">
        <v>6</v>
      </c>
      <c r="N48" s="324">
        <v>0</v>
      </c>
      <c r="O48" s="324">
        <v>1</v>
      </c>
      <c r="P48" s="324">
        <v>1</v>
      </c>
      <c r="Q48" s="325">
        <f t="shared" si="0"/>
        <v>48</v>
      </c>
      <c r="S48" s="327"/>
      <c r="T48" s="327"/>
      <c r="W48" s="305">
        <f t="shared" si="2"/>
        <v>0</v>
      </c>
      <c r="X48" s="305">
        <f t="shared" si="3"/>
        <v>0</v>
      </c>
      <c r="Y48" s="305">
        <f t="shared" si="4"/>
        <v>0</v>
      </c>
      <c r="Z48" s="305">
        <f t="shared" si="5"/>
        <v>4</v>
      </c>
      <c r="AA48" s="305">
        <f t="shared" si="6"/>
        <v>1</v>
      </c>
      <c r="AB48" s="305">
        <f t="shared" si="7"/>
        <v>15</v>
      </c>
      <c r="AC48" s="305">
        <f t="shared" si="8"/>
        <v>0</v>
      </c>
      <c r="AD48" s="305">
        <f t="shared" si="9"/>
        <v>5</v>
      </c>
      <c r="AE48" s="305">
        <f t="shared" si="10"/>
        <v>6</v>
      </c>
      <c r="AF48" s="305">
        <f t="shared" si="11"/>
        <v>1</v>
      </c>
      <c r="AG48" s="305">
        <f t="shared" si="12"/>
        <v>8</v>
      </c>
      <c r="AH48" s="305">
        <f t="shared" si="13"/>
        <v>6</v>
      </c>
      <c r="AI48" s="305">
        <f t="shared" si="14"/>
        <v>0</v>
      </c>
      <c r="AJ48" s="305">
        <f t="shared" si="15"/>
        <v>1</v>
      </c>
      <c r="AK48" s="305">
        <f t="shared" si="16"/>
        <v>1</v>
      </c>
    </row>
    <row r="49" spans="1:22" ht="13.5" thickBot="1" x14ac:dyDescent="0.25">
      <c r="A49" s="312" t="s">
        <v>0</v>
      </c>
      <c r="B49" s="329">
        <f t="shared" ref="B49:Q49" si="20">SUM(B8:B48)</f>
        <v>29</v>
      </c>
      <c r="C49" s="330">
        <f t="shared" si="20"/>
        <v>17</v>
      </c>
      <c r="D49" s="330">
        <f t="shared" si="20"/>
        <v>170</v>
      </c>
      <c r="E49" s="330">
        <f t="shared" si="20"/>
        <v>774</v>
      </c>
      <c r="F49" s="330">
        <f t="shared" si="20"/>
        <v>16</v>
      </c>
      <c r="G49" s="330">
        <f t="shared" si="20"/>
        <v>308</v>
      </c>
      <c r="H49" s="330">
        <f t="shared" si="20"/>
        <v>317</v>
      </c>
      <c r="I49" s="330">
        <f t="shared" si="20"/>
        <v>115</v>
      </c>
      <c r="J49" s="330">
        <f t="shared" si="20"/>
        <v>376</v>
      </c>
      <c r="K49" s="330">
        <f t="shared" si="20"/>
        <v>5</v>
      </c>
      <c r="L49" s="330">
        <f t="shared" si="20"/>
        <v>518</v>
      </c>
      <c r="M49" s="330">
        <f t="shared" si="20"/>
        <v>72</v>
      </c>
      <c r="N49" s="330">
        <f t="shared" si="20"/>
        <v>19</v>
      </c>
      <c r="O49" s="330">
        <f t="shared" si="20"/>
        <v>111</v>
      </c>
      <c r="P49" s="330">
        <f t="shared" si="20"/>
        <v>184</v>
      </c>
      <c r="Q49" s="331">
        <f t="shared" si="20"/>
        <v>3031</v>
      </c>
      <c r="T49" s="305" t="s">
        <v>309</v>
      </c>
      <c r="U49" s="305">
        <v>296</v>
      </c>
    </row>
    <row r="50" spans="1:22" x14ac:dyDescent="0.2">
      <c r="A50" s="332" t="s">
        <v>185</v>
      </c>
      <c r="T50" s="305" t="s">
        <v>110</v>
      </c>
      <c r="U50" s="305">
        <v>154</v>
      </c>
    </row>
    <row r="51" spans="1:22" x14ac:dyDescent="0.2">
      <c r="A51" s="333"/>
      <c r="B51" s="333"/>
      <c r="C51" s="333"/>
      <c r="D51" s="333"/>
      <c r="E51" s="333"/>
      <c r="F51" s="333"/>
      <c r="G51" s="333"/>
      <c r="H51" s="333"/>
      <c r="I51" s="333"/>
      <c r="J51" s="333"/>
      <c r="K51" s="333"/>
      <c r="L51" s="333"/>
      <c r="M51" s="333"/>
      <c r="N51" s="333"/>
      <c r="O51" s="333"/>
      <c r="P51" s="333"/>
      <c r="Q51" s="333"/>
      <c r="T51" s="305" t="s">
        <v>107</v>
      </c>
      <c r="U51" s="305">
        <v>143</v>
      </c>
    </row>
    <row r="52" spans="1:22" x14ac:dyDescent="0.2">
      <c r="A52" s="333"/>
      <c r="B52" s="333"/>
      <c r="C52" s="333"/>
      <c r="D52" s="333"/>
      <c r="E52" s="333"/>
      <c r="F52" s="333"/>
      <c r="G52" s="333"/>
      <c r="H52" s="333"/>
      <c r="I52" s="333"/>
      <c r="J52" s="333"/>
      <c r="K52" s="333"/>
      <c r="L52" s="333"/>
      <c r="M52" s="333"/>
      <c r="N52" s="333"/>
      <c r="O52" s="333"/>
      <c r="P52" s="333"/>
      <c r="Q52" s="333"/>
      <c r="T52" s="305" t="s">
        <v>318</v>
      </c>
      <c r="U52" s="305">
        <v>116</v>
      </c>
    </row>
    <row r="53" spans="1:22" x14ac:dyDescent="0.2">
      <c r="A53" s="333"/>
      <c r="B53" s="333"/>
      <c r="C53" s="333"/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T53" s="305" t="s">
        <v>111</v>
      </c>
      <c r="U53" s="305">
        <v>106</v>
      </c>
    </row>
    <row r="54" spans="1:22" x14ac:dyDescent="0.2">
      <c r="A54" s="333"/>
      <c r="B54" s="333"/>
      <c r="C54" s="333"/>
      <c r="D54" s="333"/>
      <c r="E54" s="333"/>
      <c r="F54" s="333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T54" s="305" t="s">
        <v>104</v>
      </c>
      <c r="U54" s="305">
        <v>62</v>
      </c>
    </row>
    <row r="55" spans="1:22" x14ac:dyDescent="0.2">
      <c r="A55" s="334"/>
      <c r="T55" s="305" t="s">
        <v>116</v>
      </c>
      <c r="U55" s="305">
        <v>60</v>
      </c>
    </row>
    <row r="56" spans="1:22" x14ac:dyDescent="0.2">
      <c r="B56" s="335"/>
      <c r="C56" s="335"/>
      <c r="D56" s="335"/>
      <c r="E56" s="335"/>
      <c r="F56" s="335"/>
      <c r="H56" s="335"/>
      <c r="I56" s="335"/>
      <c r="J56" s="335"/>
      <c r="K56" s="335"/>
      <c r="L56" s="335"/>
      <c r="M56" s="335"/>
      <c r="N56" s="335"/>
      <c r="T56" s="305" t="s">
        <v>108</v>
      </c>
      <c r="U56" s="305">
        <v>46</v>
      </c>
    </row>
    <row r="57" spans="1:22" x14ac:dyDescent="0.2">
      <c r="C57" s="336"/>
      <c r="D57" s="336"/>
      <c r="T57" s="305" t="s">
        <v>106</v>
      </c>
      <c r="U57" s="305">
        <v>41</v>
      </c>
    </row>
    <row r="58" spans="1:22" x14ac:dyDescent="0.2">
      <c r="T58" s="305" t="s">
        <v>130</v>
      </c>
      <c r="U58" s="305">
        <v>36</v>
      </c>
    </row>
    <row r="59" spans="1:22" x14ac:dyDescent="0.2">
      <c r="T59" s="305" t="s">
        <v>109</v>
      </c>
      <c r="U59" s="305">
        <v>34</v>
      </c>
    </row>
    <row r="60" spans="1:22" x14ac:dyDescent="0.2">
      <c r="T60" s="305" t="s">
        <v>132</v>
      </c>
      <c r="U60" s="305">
        <v>20</v>
      </c>
    </row>
    <row r="61" spans="1:22" x14ac:dyDescent="0.2">
      <c r="T61" s="305" t="s">
        <v>182</v>
      </c>
      <c r="U61" s="305">
        <v>17</v>
      </c>
    </row>
    <row r="62" spans="1:22" x14ac:dyDescent="0.2">
      <c r="T62" s="305" t="s">
        <v>236</v>
      </c>
      <c r="U62" s="305">
        <v>13</v>
      </c>
    </row>
    <row r="63" spans="1:22" x14ac:dyDescent="0.2">
      <c r="T63" s="305" t="s">
        <v>159</v>
      </c>
      <c r="U63" s="305">
        <v>11</v>
      </c>
    </row>
    <row r="64" spans="1:22" x14ac:dyDescent="0.2">
      <c r="T64" s="305" t="s">
        <v>186</v>
      </c>
      <c r="U64" s="305">
        <v>11</v>
      </c>
      <c r="V64" s="305">
        <f>SUM(U49:U56)+U58</f>
        <v>1019</v>
      </c>
    </row>
    <row r="65" spans="1:21" x14ac:dyDescent="0.2">
      <c r="T65" s="305" t="s">
        <v>235</v>
      </c>
      <c r="U65" s="305">
        <v>9</v>
      </c>
    </row>
    <row r="66" spans="1:21" x14ac:dyDescent="0.2">
      <c r="T66" s="305" t="s">
        <v>134</v>
      </c>
      <c r="U66" s="305">
        <v>8</v>
      </c>
    </row>
    <row r="67" spans="1:21" x14ac:dyDescent="0.2">
      <c r="R67" s="337"/>
      <c r="T67" s="305" t="s">
        <v>183</v>
      </c>
      <c r="U67" s="305">
        <v>8</v>
      </c>
    </row>
    <row r="68" spans="1:21" x14ac:dyDescent="0.2">
      <c r="A68" s="79" t="s">
        <v>290</v>
      </c>
      <c r="T68" s="305" t="s">
        <v>105</v>
      </c>
      <c r="U68" s="305">
        <v>7</v>
      </c>
    </row>
    <row r="69" spans="1:21" x14ac:dyDescent="0.2">
      <c r="A69" s="457" t="s">
        <v>77</v>
      </c>
      <c r="B69" s="457"/>
      <c r="C69" s="457"/>
      <c r="D69" s="457"/>
      <c r="E69" s="457"/>
      <c r="F69" s="457"/>
      <c r="G69" s="457"/>
      <c r="H69" s="457"/>
      <c r="I69" s="457"/>
      <c r="J69" s="457"/>
      <c r="K69" s="457"/>
      <c r="L69" s="457"/>
      <c r="M69" s="457"/>
      <c r="N69" s="457"/>
      <c r="O69" s="457"/>
      <c r="P69" s="457"/>
      <c r="Q69" s="457"/>
      <c r="T69" s="305" t="s">
        <v>319</v>
      </c>
      <c r="U69" s="305">
        <v>7</v>
      </c>
    </row>
    <row r="70" spans="1:21" x14ac:dyDescent="0.15">
      <c r="A70" s="458" t="s">
        <v>94</v>
      </c>
      <c r="B70" s="458"/>
      <c r="C70" s="458"/>
      <c r="D70" s="458"/>
      <c r="E70" s="338"/>
      <c r="F70" s="446" t="s">
        <v>86</v>
      </c>
      <c r="G70" s="446"/>
      <c r="H70" s="446"/>
      <c r="I70" s="446"/>
      <c r="J70" s="446"/>
      <c r="K70" s="446"/>
      <c r="L70" s="446"/>
      <c r="M70" s="446"/>
      <c r="N70" s="446"/>
      <c r="O70" s="446"/>
      <c r="P70" s="446"/>
      <c r="Q70" s="446"/>
      <c r="T70" s="305" t="s">
        <v>181</v>
      </c>
      <c r="U70" s="305">
        <v>6</v>
      </c>
    </row>
    <row r="71" spans="1:21" x14ac:dyDescent="0.2">
      <c r="A71" s="447" t="s">
        <v>93</v>
      </c>
      <c r="B71" s="447"/>
      <c r="C71" s="447"/>
      <c r="D71" s="447"/>
      <c r="E71" s="339"/>
      <c r="F71" s="446" t="s">
        <v>85</v>
      </c>
      <c r="G71" s="446"/>
      <c r="H71" s="446"/>
      <c r="I71" s="446"/>
      <c r="J71" s="446"/>
      <c r="K71" s="446"/>
      <c r="L71" s="446"/>
      <c r="M71" s="446"/>
      <c r="N71" s="446"/>
      <c r="O71" s="446"/>
      <c r="P71" s="446"/>
      <c r="Q71" s="446"/>
      <c r="T71" s="305" t="s">
        <v>312</v>
      </c>
      <c r="U71" s="305">
        <v>6</v>
      </c>
    </row>
    <row r="72" spans="1:21" x14ac:dyDescent="0.2">
      <c r="A72" s="447" t="s">
        <v>92</v>
      </c>
      <c r="B72" s="447"/>
      <c r="C72" s="447"/>
      <c r="D72" s="447"/>
      <c r="E72" s="339"/>
      <c r="F72" s="446" t="s">
        <v>84</v>
      </c>
      <c r="G72" s="446"/>
      <c r="H72" s="446"/>
      <c r="I72" s="446"/>
      <c r="J72" s="446"/>
      <c r="K72" s="446"/>
      <c r="L72" s="446"/>
      <c r="M72" s="446"/>
      <c r="N72" s="446"/>
      <c r="O72" s="446"/>
      <c r="P72" s="446"/>
      <c r="Q72" s="446"/>
      <c r="T72" s="305" t="s">
        <v>158</v>
      </c>
      <c r="U72" s="305">
        <v>5</v>
      </c>
    </row>
    <row r="73" spans="1:21" x14ac:dyDescent="0.2">
      <c r="A73" s="447" t="s">
        <v>91</v>
      </c>
      <c r="B73" s="447"/>
      <c r="C73" s="447"/>
      <c r="D73" s="447"/>
      <c r="E73" s="339"/>
      <c r="F73" s="446" t="s">
        <v>83</v>
      </c>
      <c r="G73" s="446"/>
      <c r="H73" s="446"/>
      <c r="I73" s="446"/>
      <c r="J73" s="446"/>
      <c r="K73" s="446"/>
      <c r="L73" s="446"/>
      <c r="M73" s="446"/>
      <c r="N73" s="446"/>
      <c r="O73" s="446"/>
      <c r="P73" s="446"/>
      <c r="Q73" s="446"/>
      <c r="T73" s="305" t="s">
        <v>131</v>
      </c>
      <c r="U73" s="305">
        <v>5</v>
      </c>
    </row>
    <row r="74" spans="1:21" x14ac:dyDescent="0.2">
      <c r="A74" s="447" t="s">
        <v>90</v>
      </c>
      <c r="B74" s="447"/>
      <c r="C74" s="447"/>
      <c r="D74" s="447"/>
      <c r="E74" s="339"/>
      <c r="F74" s="446" t="s">
        <v>82</v>
      </c>
      <c r="G74" s="446"/>
      <c r="H74" s="446"/>
      <c r="I74" s="446"/>
      <c r="J74" s="446"/>
      <c r="K74" s="446"/>
      <c r="L74" s="446"/>
      <c r="M74" s="446"/>
      <c r="N74" s="446"/>
      <c r="O74" s="446"/>
      <c r="P74" s="446"/>
      <c r="Q74" s="446"/>
      <c r="T74" s="305" t="s">
        <v>168</v>
      </c>
      <c r="U74" s="305">
        <v>4</v>
      </c>
    </row>
    <row r="75" spans="1:21" x14ac:dyDescent="0.2">
      <c r="A75" s="447" t="s">
        <v>89</v>
      </c>
      <c r="B75" s="447"/>
      <c r="C75" s="447"/>
      <c r="D75" s="447"/>
      <c r="E75" s="339"/>
      <c r="F75" s="446" t="s">
        <v>81</v>
      </c>
      <c r="G75" s="446"/>
      <c r="H75" s="446"/>
      <c r="I75" s="446"/>
      <c r="J75" s="446"/>
      <c r="K75" s="446"/>
      <c r="L75" s="446"/>
      <c r="M75" s="446"/>
      <c r="N75" s="446"/>
      <c r="O75" s="446"/>
      <c r="P75" s="446"/>
      <c r="Q75" s="446"/>
      <c r="T75" s="305" t="s">
        <v>259</v>
      </c>
      <c r="U75" s="305">
        <v>4</v>
      </c>
    </row>
    <row r="76" spans="1:21" x14ac:dyDescent="0.2">
      <c r="A76" s="447" t="s">
        <v>88</v>
      </c>
      <c r="B76" s="447"/>
      <c r="C76" s="447"/>
      <c r="D76" s="447"/>
      <c r="E76" s="339"/>
      <c r="F76" s="446" t="s">
        <v>80</v>
      </c>
      <c r="G76" s="446"/>
      <c r="H76" s="446"/>
      <c r="I76" s="446"/>
      <c r="J76" s="446"/>
      <c r="K76" s="446"/>
      <c r="L76" s="446"/>
      <c r="M76" s="446"/>
      <c r="N76" s="446"/>
      <c r="O76" s="446"/>
      <c r="P76" s="446"/>
      <c r="Q76" s="446"/>
      <c r="T76" s="305" t="s">
        <v>169</v>
      </c>
      <c r="U76" s="305">
        <v>4</v>
      </c>
    </row>
    <row r="77" spans="1:21" x14ac:dyDescent="0.2">
      <c r="A77" s="447" t="s">
        <v>87</v>
      </c>
      <c r="B77" s="447"/>
      <c r="C77" s="447"/>
      <c r="D77" s="447"/>
      <c r="E77" s="339"/>
      <c r="F77" s="446" t="s">
        <v>79</v>
      </c>
      <c r="G77" s="446"/>
      <c r="H77" s="446"/>
      <c r="I77" s="446"/>
      <c r="J77" s="446"/>
      <c r="K77" s="446"/>
      <c r="L77" s="446"/>
      <c r="M77" s="446"/>
      <c r="N77" s="446"/>
      <c r="O77" s="446"/>
      <c r="P77" s="446"/>
      <c r="Q77" s="446"/>
      <c r="T77" s="305" t="s">
        <v>230</v>
      </c>
      <c r="U77" s="305">
        <v>4</v>
      </c>
    </row>
    <row r="78" spans="1:21" x14ac:dyDescent="0.2">
      <c r="A78" s="339"/>
      <c r="B78" s="339"/>
      <c r="C78" s="339"/>
      <c r="D78" s="339"/>
      <c r="E78" s="339"/>
      <c r="F78" s="446" t="s">
        <v>228</v>
      </c>
      <c r="G78" s="446"/>
      <c r="H78" s="446"/>
      <c r="I78" s="446"/>
      <c r="J78" s="446"/>
      <c r="K78" s="446"/>
      <c r="L78" s="446"/>
      <c r="M78" s="446"/>
      <c r="N78" s="446"/>
      <c r="O78" s="446"/>
      <c r="P78" s="446"/>
      <c r="Q78" s="446"/>
      <c r="T78" s="305" t="s">
        <v>187</v>
      </c>
      <c r="U78" s="305">
        <v>4</v>
      </c>
    </row>
    <row r="79" spans="1:21" x14ac:dyDescent="0.2">
      <c r="A79" s="448" t="s">
        <v>32</v>
      </c>
      <c r="B79" s="448"/>
      <c r="C79" s="448"/>
      <c r="D79" s="448"/>
      <c r="E79" s="448"/>
      <c r="F79" s="448"/>
      <c r="G79" s="448"/>
      <c r="H79" s="448"/>
      <c r="I79" s="448"/>
      <c r="J79" s="448"/>
      <c r="K79" s="448"/>
      <c r="L79" s="448"/>
      <c r="M79" s="448"/>
      <c r="N79" s="448"/>
      <c r="O79" s="448"/>
      <c r="P79" s="448"/>
      <c r="T79" s="305" t="s">
        <v>265</v>
      </c>
      <c r="U79" s="305">
        <v>3</v>
      </c>
    </row>
    <row r="80" spans="1:21" x14ac:dyDescent="0.2">
      <c r="E80" s="340"/>
      <c r="T80" s="305" t="s">
        <v>193</v>
      </c>
      <c r="U80" s="305">
        <v>3</v>
      </c>
    </row>
    <row r="81" spans="1:21" x14ac:dyDescent="0.2">
      <c r="T81" s="305" t="s">
        <v>310</v>
      </c>
      <c r="U81" s="305">
        <v>3</v>
      </c>
    </row>
    <row r="82" spans="1:21" x14ac:dyDescent="0.2">
      <c r="T82" s="305" t="s">
        <v>184</v>
      </c>
      <c r="U82" s="305">
        <v>3</v>
      </c>
    </row>
    <row r="83" spans="1:21" x14ac:dyDescent="0.2">
      <c r="A83" s="341"/>
      <c r="T83" s="305" t="s">
        <v>258</v>
      </c>
      <c r="U83" s="305">
        <v>3</v>
      </c>
    </row>
    <row r="84" spans="1:21" x14ac:dyDescent="0.2">
      <c r="T84" s="305" t="s">
        <v>308</v>
      </c>
      <c r="U84" s="305">
        <v>2</v>
      </c>
    </row>
    <row r="85" spans="1:21" x14ac:dyDescent="0.2">
      <c r="T85" s="305" t="s">
        <v>150</v>
      </c>
      <c r="U85" s="305">
        <v>2</v>
      </c>
    </row>
    <row r="86" spans="1:21" x14ac:dyDescent="0.2">
      <c r="T86" s="305" t="s">
        <v>194</v>
      </c>
      <c r="U86" s="305">
        <v>1</v>
      </c>
    </row>
    <row r="87" spans="1:21" x14ac:dyDescent="0.2">
      <c r="T87" s="305" t="s">
        <v>311</v>
      </c>
      <c r="U87" s="305">
        <v>1</v>
      </c>
    </row>
    <row r="88" spans="1:21" x14ac:dyDescent="0.2">
      <c r="T88" s="305" t="s">
        <v>1</v>
      </c>
      <c r="U88" s="305">
        <v>1715</v>
      </c>
    </row>
    <row r="89" spans="1:21" x14ac:dyDescent="0.2">
      <c r="T89" s="305" t="s">
        <v>126</v>
      </c>
      <c r="U89" s="305">
        <v>48</v>
      </c>
    </row>
    <row r="90" spans="1:21" x14ac:dyDescent="0.2">
      <c r="A90" s="334"/>
    </row>
    <row r="102" spans="23:24" x14ac:dyDescent="0.2">
      <c r="W102" s="313"/>
    </row>
    <row r="103" spans="23:24" x14ac:dyDescent="0.2">
      <c r="X103" s="305">
        <f>SUM(X87:X102)</f>
        <v>0</v>
      </c>
    </row>
    <row r="105" spans="23:24" x14ac:dyDescent="0.2">
      <c r="W105" s="342" t="s">
        <v>117</v>
      </c>
      <c r="X105" s="305">
        <v>60</v>
      </c>
    </row>
    <row r="106" spans="23:24" x14ac:dyDescent="0.2">
      <c r="W106" s="343" t="s">
        <v>133</v>
      </c>
      <c r="X106" s="305">
        <v>43</v>
      </c>
    </row>
    <row r="107" spans="23:24" x14ac:dyDescent="0.2">
      <c r="W107" s="305" t="s">
        <v>107</v>
      </c>
      <c r="X107" s="305">
        <v>28</v>
      </c>
    </row>
    <row r="108" spans="23:24" x14ac:dyDescent="0.2">
      <c r="W108" s="344" t="s">
        <v>110</v>
      </c>
      <c r="X108" s="305">
        <v>23</v>
      </c>
    </row>
    <row r="109" spans="23:24" x14ac:dyDescent="0.2">
      <c r="W109" s="344" t="s">
        <v>106</v>
      </c>
      <c r="X109" s="305">
        <v>23</v>
      </c>
    </row>
    <row r="110" spans="23:24" x14ac:dyDescent="0.2">
      <c r="W110" s="344" t="s">
        <v>108</v>
      </c>
      <c r="X110" s="305">
        <v>18</v>
      </c>
    </row>
    <row r="111" spans="23:24" x14ac:dyDescent="0.2">
      <c r="W111" s="342" t="s">
        <v>132</v>
      </c>
      <c r="X111" s="305">
        <v>15</v>
      </c>
    </row>
    <row r="112" spans="23:24" x14ac:dyDescent="0.2">
      <c r="W112" s="344" t="s">
        <v>116</v>
      </c>
      <c r="X112" s="305">
        <v>13</v>
      </c>
    </row>
    <row r="113" spans="23:24" x14ac:dyDescent="0.2">
      <c r="W113" s="342" t="s">
        <v>131</v>
      </c>
      <c r="X113" s="305">
        <v>11</v>
      </c>
    </row>
    <row r="114" spans="23:24" x14ac:dyDescent="0.2">
      <c r="W114" s="305" t="s">
        <v>130</v>
      </c>
      <c r="X114" s="305">
        <v>10</v>
      </c>
    </row>
    <row r="115" spans="23:24" x14ac:dyDescent="0.2">
      <c r="W115" s="342" t="s">
        <v>109</v>
      </c>
      <c r="X115" s="305">
        <v>8</v>
      </c>
    </row>
    <row r="116" spans="23:24" x14ac:dyDescent="0.2">
      <c r="W116" s="342" t="s">
        <v>181</v>
      </c>
      <c r="X116" s="305">
        <v>6</v>
      </c>
    </row>
    <row r="117" spans="23:24" x14ac:dyDescent="0.2">
      <c r="W117" s="342" t="s">
        <v>158</v>
      </c>
      <c r="X117" s="305">
        <v>5</v>
      </c>
    </row>
    <row r="118" spans="23:24" x14ac:dyDescent="0.2">
      <c r="W118" s="342" t="s">
        <v>194</v>
      </c>
      <c r="X118" s="305">
        <v>5</v>
      </c>
    </row>
    <row r="119" spans="23:24" x14ac:dyDescent="0.2">
      <c r="W119" s="305" t="s">
        <v>183</v>
      </c>
      <c r="X119" s="305">
        <v>5</v>
      </c>
    </row>
    <row r="120" spans="23:24" x14ac:dyDescent="0.2">
      <c r="W120" s="342" t="s">
        <v>182</v>
      </c>
      <c r="X120" s="305">
        <v>4</v>
      </c>
    </row>
    <row r="121" spans="23:24" x14ac:dyDescent="0.2">
      <c r="W121" s="344" t="s">
        <v>159</v>
      </c>
      <c r="X121" s="305">
        <v>4</v>
      </c>
    </row>
    <row r="122" spans="23:24" x14ac:dyDescent="0.2">
      <c r="W122" s="345" t="s">
        <v>184</v>
      </c>
      <c r="X122" s="305">
        <v>4</v>
      </c>
    </row>
    <row r="123" spans="23:24" x14ac:dyDescent="0.2">
      <c r="W123" s="342" t="s">
        <v>186</v>
      </c>
      <c r="X123" s="305">
        <v>4</v>
      </c>
    </row>
    <row r="124" spans="23:24" x14ac:dyDescent="0.2">
      <c r="W124" s="346" t="s">
        <v>134</v>
      </c>
      <c r="X124" s="305">
        <v>3</v>
      </c>
    </row>
    <row r="125" spans="23:24" x14ac:dyDescent="0.2">
      <c r="W125" s="342" t="s">
        <v>111</v>
      </c>
      <c r="X125" s="305">
        <v>3</v>
      </c>
    </row>
    <row r="126" spans="23:24" x14ac:dyDescent="0.2">
      <c r="W126" s="342" t="s">
        <v>105</v>
      </c>
      <c r="X126" s="305">
        <v>3</v>
      </c>
    </row>
    <row r="127" spans="23:24" x14ac:dyDescent="0.2">
      <c r="W127" s="342" t="s">
        <v>168</v>
      </c>
      <c r="X127" s="305">
        <v>1</v>
      </c>
    </row>
    <row r="128" spans="23:24" x14ac:dyDescent="0.2">
      <c r="W128" s="344" t="s">
        <v>193</v>
      </c>
      <c r="X128" s="305">
        <v>1</v>
      </c>
    </row>
    <row r="129" spans="23:25" x14ac:dyDescent="0.2">
      <c r="W129" s="343" t="s">
        <v>169</v>
      </c>
      <c r="X129" s="305">
        <v>1</v>
      </c>
    </row>
    <row r="130" spans="23:25" x14ac:dyDescent="0.2">
      <c r="W130" s="344" t="s">
        <v>104</v>
      </c>
      <c r="X130" s="305">
        <v>1</v>
      </c>
    </row>
    <row r="131" spans="23:25" x14ac:dyDescent="0.2">
      <c r="W131" s="345" t="s">
        <v>150</v>
      </c>
      <c r="X131" s="305">
        <v>1</v>
      </c>
    </row>
    <row r="132" spans="23:25" x14ac:dyDescent="0.2">
      <c r="W132" s="345" t="s">
        <v>187</v>
      </c>
      <c r="X132" s="305">
        <v>1</v>
      </c>
    </row>
    <row r="133" spans="23:25" x14ac:dyDescent="0.2">
      <c r="W133" s="305" t="s">
        <v>1</v>
      </c>
      <c r="X133" s="305">
        <v>1150</v>
      </c>
      <c r="Y133" s="305">
        <f>SUM(X116:X132)</f>
        <v>52</v>
      </c>
    </row>
    <row r="134" spans="23:25" x14ac:dyDescent="0.2">
      <c r="W134" s="305" t="s">
        <v>126</v>
      </c>
      <c r="X134" s="305">
        <v>4</v>
      </c>
    </row>
  </sheetData>
  <sortState ref="T49:U87">
    <sortCondition descending="1" ref="U49:U87"/>
  </sortState>
  <mergeCells count="26">
    <mergeCell ref="A79:P79"/>
    <mergeCell ref="A1:Q1"/>
    <mergeCell ref="A3:Q3"/>
    <mergeCell ref="A5:Q5"/>
    <mergeCell ref="A6:A7"/>
    <mergeCell ref="B6:P6"/>
    <mergeCell ref="Q6:Q7"/>
    <mergeCell ref="A4:Q4"/>
    <mergeCell ref="A69:Q69"/>
    <mergeCell ref="A70:D70"/>
    <mergeCell ref="F70:Q70"/>
    <mergeCell ref="A71:D71"/>
    <mergeCell ref="F71:Q71"/>
    <mergeCell ref="A72:D72"/>
    <mergeCell ref="F72:Q72"/>
    <mergeCell ref="A73:D73"/>
    <mergeCell ref="F73:Q73"/>
    <mergeCell ref="A74:D74"/>
    <mergeCell ref="F74:Q74"/>
    <mergeCell ref="F78:Q78"/>
    <mergeCell ref="A75:D75"/>
    <mergeCell ref="F75:Q75"/>
    <mergeCell ref="A76:D76"/>
    <mergeCell ref="F76:Q76"/>
    <mergeCell ref="A77:D77"/>
    <mergeCell ref="F77:Q77"/>
  </mergeCells>
  <printOptions horizontalCentered="1" verticalCentered="1"/>
  <pageMargins left="0" right="0" top="1.0236220472440944" bottom="0" header="0" footer="0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10"/>
  <sheetViews>
    <sheetView showGridLines="0" view="pageBreakPreview" topLeftCell="A7" zoomScale="130" zoomScaleNormal="100" zoomScaleSheetLayoutView="130" workbookViewId="0">
      <selection activeCell="J14" sqref="J14"/>
    </sheetView>
  </sheetViews>
  <sheetFormatPr baseColWidth="10" defaultColWidth="11.42578125" defaultRowHeight="35.25" customHeight="1" x14ac:dyDescent="0.2"/>
  <cols>
    <col min="1" max="1" width="61.42578125" style="286" customWidth="1"/>
    <col min="2" max="2" width="10.5703125" style="254" bestFit="1" customWidth="1"/>
    <col min="3" max="3" width="9.5703125" style="254" customWidth="1"/>
    <col min="4" max="4" width="7.140625" style="254" customWidth="1"/>
    <col min="5" max="5" width="11.42578125" style="254"/>
    <col min="6" max="6" width="30.85546875" style="255" customWidth="1"/>
    <col min="7" max="16384" width="11.42578125" style="254"/>
  </cols>
  <sheetData>
    <row r="1" spans="1:7" ht="15" x14ac:dyDescent="0.2">
      <c r="A1" s="459" t="s">
        <v>247</v>
      </c>
      <c r="B1" s="460"/>
      <c r="C1" s="460"/>
      <c r="D1" s="460"/>
      <c r="F1" s="255" t="s">
        <v>214</v>
      </c>
      <c r="G1" s="254" t="s">
        <v>215</v>
      </c>
    </row>
    <row r="2" spans="1:7" ht="15" x14ac:dyDescent="0.2">
      <c r="A2" s="256" t="s">
        <v>122</v>
      </c>
      <c r="B2" s="257"/>
      <c r="C2" s="257"/>
      <c r="D2" s="257"/>
      <c r="F2" s="260" t="s">
        <v>7</v>
      </c>
      <c r="G2" s="260">
        <v>395</v>
      </c>
    </row>
    <row r="3" spans="1:7" s="259" customFormat="1" ht="32.25" customHeight="1" x14ac:dyDescent="0.2">
      <c r="A3" s="461" t="s">
        <v>165</v>
      </c>
      <c r="B3" s="461"/>
      <c r="C3" s="461"/>
      <c r="D3" s="461"/>
      <c r="F3" s="260" t="s">
        <v>203</v>
      </c>
      <c r="G3" s="260">
        <v>306</v>
      </c>
    </row>
    <row r="4" spans="1:7" s="259" customFormat="1" ht="15.75" x14ac:dyDescent="0.2">
      <c r="A4" s="462" t="s">
        <v>315</v>
      </c>
      <c r="B4" s="461"/>
      <c r="C4" s="461"/>
      <c r="D4" s="461"/>
      <c r="F4" s="260" t="s">
        <v>45</v>
      </c>
      <c r="G4" s="261">
        <v>260</v>
      </c>
    </row>
    <row r="5" spans="1:7" s="259" customFormat="1" ht="5.25" customHeight="1" thickBot="1" x14ac:dyDescent="0.25">
      <c r="A5" s="463"/>
      <c r="B5" s="463"/>
      <c r="C5" s="463"/>
      <c r="D5" s="463"/>
      <c r="F5" s="260" t="s">
        <v>156</v>
      </c>
      <c r="G5" s="260">
        <v>245</v>
      </c>
    </row>
    <row r="6" spans="1:7" s="259" customFormat="1" ht="16.5" thickBot="1" x14ac:dyDescent="0.25">
      <c r="A6" s="464" t="s">
        <v>164</v>
      </c>
      <c r="B6" s="466" t="s">
        <v>120</v>
      </c>
      <c r="C6" s="467"/>
      <c r="D6" s="464" t="s">
        <v>0</v>
      </c>
      <c r="F6" s="260" t="s">
        <v>48</v>
      </c>
      <c r="G6" s="261">
        <v>233</v>
      </c>
    </row>
    <row r="7" spans="1:7" s="259" customFormat="1" ht="16.5" thickBot="1" x14ac:dyDescent="0.25">
      <c r="A7" s="465"/>
      <c r="B7" s="263" t="s">
        <v>118</v>
      </c>
      <c r="C7" s="263" t="s">
        <v>119</v>
      </c>
      <c r="D7" s="468"/>
      <c r="F7" s="260" t="s">
        <v>8</v>
      </c>
      <c r="G7" s="260">
        <v>169</v>
      </c>
    </row>
    <row r="8" spans="1:7" s="258" customFormat="1" ht="9.75" customHeight="1" x14ac:dyDescent="0.2">
      <c r="A8" s="264" t="s">
        <v>135</v>
      </c>
      <c r="B8" s="265">
        <v>14</v>
      </c>
      <c r="C8" s="266">
        <v>0</v>
      </c>
      <c r="D8" s="267">
        <f t="shared" ref="D8:D31" si="0">SUM(B8:C8)</f>
        <v>14</v>
      </c>
      <c r="F8" s="260" t="s">
        <v>44</v>
      </c>
      <c r="G8" s="260">
        <v>151</v>
      </c>
    </row>
    <row r="9" spans="1:7" s="258" customFormat="1" ht="9" customHeight="1" x14ac:dyDescent="0.2">
      <c r="A9" s="268" t="s">
        <v>6</v>
      </c>
      <c r="B9" s="269">
        <v>41</v>
      </c>
      <c r="C9" s="270">
        <v>2</v>
      </c>
      <c r="D9" s="271">
        <f t="shared" si="0"/>
        <v>43</v>
      </c>
      <c r="F9" s="260" t="s">
        <v>10</v>
      </c>
      <c r="G9" s="260">
        <v>128</v>
      </c>
    </row>
    <row r="10" spans="1:7" s="258" customFormat="1" ht="9" customHeight="1" x14ac:dyDescent="0.2">
      <c r="A10" s="272" t="s">
        <v>136</v>
      </c>
      <c r="B10" s="273">
        <v>1</v>
      </c>
      <c r="C10" s="274">
        <v>1</v>
      </c>
      <c r="D10" s="275">
        <f t="shared" si="0"/>
        <v>2</v>
      </c>
      <c r="F10" s="260" t="s">
        <v>9</v>
      </c>
      <c r="G10" s="260">
        <v>118</v>
      </c>
    </row>
    <row r="11" spans="1:7" s="258" customFormat="1" ht="9" customHeight="1" x14ac:dyDescent="0.2">
      <c r="A11" s="268" t="s">
        <v>286</v>
      </c>
      <c r="B11" s="269">
        <v>8</v>
      </c>
      <c r="C11" s="270">
        <v>0</v>
      </c>
      <c r="D11" s="271">
        <f t="shared" si="0"/>
        <v>8</v>
      </c>
      <c r="F11" s="260" t="s">
        <v>46</v>
      </c>
      <c r="G11" s="260">
        <v>111</v>
      </c>
    </row>
    <row r="12" spans="1:7" s="258" customFormat="1" ht="9" customHeight="1" x14ac:dyDescent="0.2">
      <c r="A12" s="74" t="s">
        <v>188</v>
      </c>
      <c r="B12" s="273">
        <v>1</v>
      </c>
      <c r="C12" s="274">
        <v>0</v>
      </c>
      <c r="D12" s="275">
        <f t="shared" si="0"/>
        <v>1</v>
      </c>
      <c r="F12" s="260" t="s">
        <v>190</v>
      </c>
      <c r="G12" s="260">
        <v>92</v>
      </c>
    </row>
    <row r="13" spans="1:7" s="258" customFormat="1" ht="9" customHeight="1" x14ac:dyDescent="0.2">
      <c r="A13" s="42" t="s">
        <v>326</v>
      </c>
      <c r="B13" s="269">
        <v>1</v>
      </c>
      <c r="C13" s="270">
        <v>0</v>
      </c>
      <c r="D13" s="271">
        <f t="shared" si="0"/>
        <v>1</v>
      </c>
      <c r="F13" s="260" t="s">
        <v>140</v>
      </c>
      <c r="G13" s="260">
        <v>84</v>
      </c>
    </row>
    <row r="14" spans="1:7" s="258" customFormat="1" ht="9" customHeight="1" x14ac:dyDescent="0.2">
      <c r="A14" s="272" t="s">
        <v>143</v>
      </c>
      <c r="B14" s="273">
        <v>9</v>
      </c>
      <c r="C14" s="274">
        <v>1</v>
      </c>
      <c r="D14" s="275">
        <f t="shared" si="0"/>
        <v>10</v>
      </c>
      <c r="F14" s="260" t="s">
        <v>5</v>
      </c>
      <c r="G14" s="260">
        <v>76</v>
      </c>
    </row>
    <row r="15" spans="1:7" s="258" customFormat="1" ht="9" customHeight="1" x14ac:dyDescent="0.2">
      <c r="A15" s="42" t="s">
        <v>5</v>
      </c>
      <c r="B15" s="269">
        <v>61</v>
      </c>
      <c r="C15" s="270">
        <v>15</v>
      </c>
      <c r="D15" s="271">
        <f t="shared" si="0"/>
        <v>76</v>
      </c>
      <c r="F15" s="260" t="s">
        <v>191</v>
      </c>
      <c r="G15" s="260">
        <v>69</v>
      </c>
    </row>
    <row r="16" spans="1:7" s="258" customFormat="1" ht="9" customHeight="1" x14ac:dyDescent="0.2">
      <c r="A16" s="272" t="s">
        <v>46</v>
      </c>
      <c r="B16" s="273">
        <v>90</v>
      </c>
      <c r="C16" s="274">
        <v>21</v>
      </c>
      <c r="D16" s="275">
        <f t="shared" ref="D16:D23" si="1">SUM(B16:C16)</f>
        <v>111</v>
      </c>
      <c r="F16" s="260" t="s">
        <v>171</v>
      </c>
      <c r="G16" s="260">
        <v>53</v>
      </c>
    </row>
    <row r="17" spans="1:7" s="258" customFormat="1" ht="9" customHeight="1" x14ac:dyDescent="0.2">
      <c r="A17" s="42" t="s">
        <v>170</v>
      </c>
      <c r="B17" s="269">
        <v>22</v>
      </c>
      <c r="C17" s="270">
        <v>8</v>
      </c>
      <c r="D17" s="271">
        <f t="shared" si="1"/>
        <v>30</v>
      </c>
      <c r="F17" s="260" t="s">
        <v>6</v>
      </c>
      <c r="G17" s="260">
        <v>43</v>
      </c>
    </row>
    <row r="18" spans="1:7" s="258" customFormat="1" ht="9" customHeight="1" x14ac:dyDescent="0.2">
      <c r="A18" s="272" t="s">
        <v>171</v>
      </c>
      <c r="B18" s="273">
        <v>46</v>
      </c>
      <c r="C18" s="274">
        <v>7</v>
      </c>
      <c r="D18" s="275">
        <f t="shared" si="1"/>
        <v>53</v>
      </c>
      <c r="F18" s="260" t="s">
        <v>170</v>
      </c>
      <c r="G18" s="260">
        <v>30</v>
      </c>
    </row>
    <row r="19" spans="1:7" s="258" customFormat="1" ht="9" customHeight="1" x14ac:dyDescent="0.2">
      <c r="A19" s="268" t="s">
        <v>137</v>
      </c>
      <c r="B19" s="269">
        <v>20</v>
      </c>
      <c r="C19" s="270">
        <v>6</v>
      </c>
      <c r="D19" s="271">
        <f t="shared" si="1"/>
        <v>26</v>
      </c>
      <c r="F19" s="260" t="s">
        <v>137</v>
      </c>
      <c r="G19" s="260">
        <v>26</v>
      </c>
    </row>
    <row r="20" spans="1:7" s="258" customFormat="1" ht="9" customHeight="1" x14ac:dyDescent="0.2">
      <c r="A20" s="272" t="s">
        <v>138</v>
      </c>
      <c r="B20" s="273">
        <v>7</v>
      </c>
      <c r="C20" s="274">
        <v>4</v>
      </c>
      <c r="D20" s="275">
        <f t="shared" si="1"/>
        <v>11</v>
      </c>
      <c r="F20" s="260" t="s">
        <v>141</v>
      </c>
      <c r="G20" s="260">
        <v>26</v>
      </c>
    </row>
    <row r="21" spans="1:7" s="258" customFormat="1" ht="9" customHeight="1" x14ac:dyDescent="0.2">
      <c r="A21" s="268" t="s">
        <v>7</v>
      </c>
      <c r="B21" s="269">
        <v>333</v>
      </c>
      <c r="C21" s="270">
        <v>62</v>
      </c>
      <c r="D21" s="271">
        <f t="shared" si="1"/>
        <v>395</v>
      </c>
      <c r="F21" s="260" t="s">
        <v>139</v>
      </c>
      <c r="G21" s="260">
        <v>25</v>
      </c>
    </row>
    <row r="22" spans="1:7" s="258" customFormat="1" ht="9" customHeight="1" x14ac:dyDescent="0.2">
      <c r="A22" s="74" t="s">
        <v>139</v>
      </c>
      <c r="B22" s="273">
        <v>21</v>
      </c>
      <c r="C22" s="274">
        <v>4</v>
      </c>
      <c r="D22" s="275">
        <f t="shared" si="1"/>
        <v>25</v>
      </c>
      <c r="F22" s="258" t="s">
        <v>145</v>
      </c>
      <c r="G22" s="258">
        <v>24</v>
      </c>
    </row>
    <row r="23" spans="1:7" s="258" customFormat="1" ht="9" customHeight="1" x14ac:dyDescent="0.2">
      <c r="A23" s="42" t="s">
        <v>190</v>
      </c>
      <c r="B23" s="269">
        <v>77</v>
      </c>
      <c r="C23" s="270">
        <v>15</v>
      </c>
      <c r="D23" s="271">
        <f t="shared" si="1"/>
        <v>92</v>
      </c>
      <c r="F23" s="260" t="s">
        <v>142</v>
      </c>
      <c r="G23" s="260">
        <v>20</v>
      </c>
    </row>
    <row r="24" spans="1:7" s="258" customFormat="1" ht="9" customHeight="1" x14ac:dyDescent="0.2">
      <c r="A24" s="74" t="s">
        <v>189</v>
      </c>
      <c r="B24" s="273">
        <v>1</v>
      </c>
      <c r="C24" s="274">
        <v>1</v>
      </c>
      <c r="D24" s="275">
        <f>SUM(B24:C24)</f>
        <v>2</v>
      </c>
      <c r="F24" s="260" t="s">
        <v>155</v>
      </c>
      <c r="G24" s="260">
        <v>17</v>
      </c>
    </row>
    <row r="25" spans="1:7" s="258" customFormat="1" ht="9" customHeight="1" x14ac:dyDescent="0.2">
      <c r="A25" s="42" t="s">
        <v>45</v>
      </c>
      <c r="B25" s="269">
        <v>218</v>
      </c>
      <c r="C25" s="270">
        <v>42</v>
      </c>
      <c r="D25" s="271">
        <f>SUM(B25:C25)</f>
        <v>260</v>
      </c>
      <c r="F25" s="260" t="s">
        <v>313</v>
      </c>
      <c r="G25" s="260">
        <v>16</v>
      </c>
    </row>
    <row r="26" spans="1:7" s="258" customFormat="1" ht="9" customHeight="1" x14ac:dyDescent="0.2">
      <c r="A26" s="272" t="s">
        <v>144</v>
      </c>
      <c r="B26" s="273">
        <v>15</v>
      </c>
      <c r="C26" s="274">
        <v>0</v>
      </c>
      <c r="D26" s="275">
        <f t="shared" si="0"/>
        <v>15</v>
      </c>
      <c r="F26" s="260" t="s">
        <v>144</v>
      </c>
      <c r="G26" s="260">
        <v>15</v>
      </c>
    </row>
    <row r="27" spans="1:7" s="258" customFormat="1" ht="9" customHeight="1" x14ac:dyDescent="0.2">
      <c r="A27" s="42" t="s">
        <v>145</v>
      </c>
      <c r="B27" s="269">
        <v>18</v>
      </c>
      <c r="C27" s="270">
        <v>6</v>
      </c>
      <c r="D27" s="271">
        <f t="shared" si="0"/>
        <v>24</v>
      </c>
      <c r="F27" s="260" t="s">
        <v>135</v>
      </c>
      <c r="G27" s="260">
        <v>14</v>
      </c>
    </row>
    <row r="28" spans="1:7" s="258" customFormat="1" ht="9" customHeight="1" x14ac:dyDescent="0.2">
      <c r="A28" s="272" t="s">
        <v>140</v>
      </c>
      <c r="B28" s="273">
        <v>64</v>
      </c>
      <c r="C28" s="274">
        <v>20</v>
      </c>
      <c r="D28" s="275">
        <f t="shared" si="0"/>
        <v>84</v>
      </c>
      <c r="F28" s="260" t="s">
        <v>138</v>
      </c>
      <c r="G28" s="260">
        <v>11</v>
      </c>
    </row>
    <row r="29" spans="1:7" s="258" customFormat="1" ht="9" customHeight="1" x14ac:dyDescent="0.2">
      <c r="A29" s="268" t="s">
        <v>141</v>
      </c>
      <c r="B29" s="269">
        <v>22</v>
      </c>
      <c r="C29" s="270">
        <v>4</v>
      </c>
      <c r="D29" s="271">
        <f t="shared" si="0"/>
        <v>26</v>
      </c>
      <c r="F29" s="260" t="s">
        <v>143</v>
      </c>
      <c r="G29" s="260">
        <v>10</v>
      </c>
    </row>
    <row r="30" spans="1:7" s="258" customFormat="1" ht="9" customHeight="1" x14ac:dyDescent="0.2">
      <c r="A30" s="272" t="s">
        <v>142</v>
      </c>
      <c r="B30" s="273">
        <v>18</v>
      </c>
      <c r="C30" s="274">
        <v>2</v>
      </c>
      <c r="D30" s="275">
        <f t="shared" si="0"/>
        <v>20</v>
      </c>
      <c r="F30" s="261" t="s">
        <v>286</v>
      </c>
      <c r="G30" s="262">
        <v>8</v>
      </c>
    </row>
    <row r="31" spans="1:7" s="258" customFormat="1" ht="9" customHeight="1" x14ac:dyDescent="0.2">
      <c r="A31" s="268" t="s">
        <v>203</v>
      </c>
      <c r="B31" s="269">
        <v>285</v>
      </c>
      <c r="C31" s="270">
        <v>21</v>
      </c>
      <c r="D31" s="271">
        <f t="shared" si="0"/>
        <v>306</v>
      </c>
      <c r="F31" s="260" t="s">
        <v>154</v>
      </c>
      <c r="G31" s="260">
        <v>8</v>
      </c>
    </row>
    <row r="32" spans="1:7" s="258" customFormat="1" ht="9" customHeight="1" x14ac:dyDescent="0.2">
      <c r="A32" s="74" t="s">
        <v>47</v>
      </c>
      <c r="B32" s="273">
        <v>3</v>
      </c>
      <c r="C32" s="274">
        <v>1</v>
      </c>
      <c r="D32" s="275">
        <f t="shared" ref="D32:D33" si="2">SUM(B32:C32)</f>
        <v>4</v>
      </c>
      <c r="F32" s="260" t="s">
        <v>207</v>
      </c>
      <c r="G32" s="260">
        <v>7</v>
      </c>
    </row>
    <row r="33" spans="1:10" s="258" customFormat="1" ht="9" customHeight="1" x14ac:dyDescent="0.2">
      <c r="A33" s="42" t="s">
        <v>207</v>
      </c>
      <c r="B33" s="269">
        <v>5</v>
      </c>
      <c r="C33" s="270">
        <v>2</v>
      </c>
      <c r="D33" s="271">
        <f t="shared" si="2"/>
        <v>7</v>
      </c>
      <c r="F33" s="260" t="s">
        <v>204</v>
      </c>
      <c r="G33" s="260">
        <v>6</v>
      </c>
    </row>
    <row r="34" spans="1:10" s="258" customFormat="1" ht="9" customHeight="1" x14ac:dyDescent="0.2">
      <c r="A34" s="74" t="s">
        <v>44</v>
      </c>
      <c r="B34" s="273">
        <v>133</v>
      </c>
      <c r="C34" s="274">
        <v>18</v>
      </c>
      <c r="D34" s="275">
        <f>SUM(B34:C34)</f>
        <v>151</v>
      </c>
      <c r="F34" s="260" t="s">
        <v>195</v>
      </c>
      <c r="G34" s="260">
        <v>5</v>
      </c>
    </row>
    <row r="35" spans="1:10" s="258" customFormat="1" ht="9" customHeight="1" x14ac:dyDescent="0.2">
      <c r="A35" s="42" t="s">
        <v>204</v>
      </c>
      <c r="B35" s="269">
        <v>5</v>
      </c>
      <c r="C35" s="270">
        <v>1</v>
      </c>
      <c r="D35" s="271">
        <f>SUM(B35:C35)</f>
        <v>6</v>
      </c>
      <c r="F35" s="260" t="s">
        <v>47</v>
      </c>
      <c r="G35" s="260">
        <v>4</v>
      </c>
    </row>
    <row r="36" spans="1:10" s="258" customFormat="1" ht="9" customHeight="1" x14ac:dyDescent="0.2">
      <c r="A36" s="74" t="s">
        <v>9</v>
      </c>
      <c r="B36" s="273">
        <v>104</v>
      </c>
      <c r="C36" s="274">
        <v>14</v>
      </c>
      <c r="D36" s="275">
        <f>SUM(B36:C36)</f>
        <v>118</v>
      </c>
      <c r="F36" s="260" t="s">
        <v>136</v>
      </c>
      <c r="G36" s="260">
        <v>2</v>
      </c>
    </row>
    <row r="37" spans="1:10" s="258" customFormat="1" ht="9" customHeight="1" x14ac:dyDescent="0.2">
      <c r="A37" s="42" t="s">
        <v>154</v>
      </c>
      <c r="B37" s="269">
        <v>6</v>
      </c>
      <c r="C37" s="270">
        <v>2</v>
      </c>
      <c r="D37" s="271">
        <f>SUM(B37:C37)</f>
        <v>8</v>
      </c>
      <c r="F37" s="260" t="s">
        <v>189</v>
      </c>
      <c r="G37" s="260">
        <v>2</v>
      </c>
    </row>
    <row r="38" spans="1:10" s="258" customFormat="1" ht="9" customHeight="1" x14ac:dyDescent="0.2">
      <c r="A38" s="74" t="s">
        <v>195</v>
      </c>
      <c r="B38" s="273">
        <v>4</v>
      </c>
      <c r="C38" s="274">
        <v>1</v>
      </c>
      <c r="D38" s="275">
        <f t="shared" ref="D38" si="3">SUM(B38:C38)</f>
        <v>5</v>
      </c>
      <c r="F38" s="260" t="s">
        <v>188</v>
      </c>
      <c r="G38" s="260">
        <v>1</v>
      </c>
    </row>
    <row r="39" spans="1:10" s="258" customFormat="1" ht="9" customHeight="1" x14ac:dyDescent="0.2">
      <c r="A39" s="42" t="s">
        <v>155</v>
      </c>
      <c r="B39" s="269">
        <v>15</v>
      </c>
      <c r="C39" s="270">
        <v>2</v>
      </c>
      <c r="D39" s="271">
        <f>SUM(B39:C39)</f>
        <v>17</v>
      </c>
      <c r="F39" s="260" t="s">
        <v>326</v>
      </c>
      <c r="G39" s="260">
        <v>1</v>
      </c>
    </row>
    <row r="40" spans="1:10" s="258" customFormat="1" ht="9" customHeight="1" x14ac:dyDescent="0.2">
      <c r="A40" s="74" t="s">
        <v>156</v>
      </c>
      <c r="B40" s="273">
        <v>215</v>
      </c>
      <c r="C40" s="274">
        <v>30</v>
      </c>
      <c r="D40" s="275">
        <f t="shared" ref="D40:D42" si="4">SUM(B40:C40)</f>
        <v>245</v>
      </c>
      <c r="F40" s="260" t="s">
        <v>209</v>
      </c>
      <c r="G40" s="260">
        <v>1</v>
      </c>
    </row>
    <row r="41" spans="1:10" s="258" customFormat="1" ht="9" customHeight="1" x14ac:dyDescent="0.2">
      <c r="A41" s="42" t="s">
        <v>8</v>
      </c>
      <c r="B41" s="269">
        <v>139</v>
      </c>
      <c r="C41" s="270">
        <v>30</v>
      </c>
      <c r="D41" s="271">
        <f t="shared" si="4"/>
        <v>169</v>
      </c>
      <c r="F41" s="260" t="s">
        <v>1</v>
      </c>
      <c r="G41" s="260">
        <v>219</v>
      </c>
    </row>
    <row r="42" spans="1:10" s="258" customFormat="1" ht="9" customHeight="1" x14ac:dyDescent="0.2">
      <c r="A42" s="74" t="s">
        <v>209</v>
      </c>
      <c r="B42" s="273">
        <v>1</v>
      </c>
      <c r="C42" s="274">
        <v>0</v>
      </c>
      <c r="D42" s="275">
        <f t="shared" si="4"/>
        <v>1</v>
      </c>
      <c r="F42" s="260"/>
      <c r="G42" s="260">
        <f>SUM(G2:G41)</f>
        <v>3031</v>
      </c>
    </row>
    <row r="43" spans="1:10" s="258" customFormat="1" ht="9" customHeight="1" x14ac:dyDescent="0.2">
      <c r="A43" s="42" t="s">
        <v>10</v>
      </c>
      <c r="B43" s="269">
        <v>94</v>
      </c>
      <c r="C43" s="270">
        <v>34</v>
      </c>
      <c r="D43" s="271">
        <f>SUM(B43:C43)</f>
        <v>128</v>
      </c>
      <c r="F43" s="260"/>
      <c r="G43" s="260"/>
    </row>
    <row r="44" spans="1:10" s="258" customFormat="1" ht="9" customHeight="1" x14ac:dyDescent="0.2">
      <c r="A44" s="74" t="s">
        <v>191</v>
      </c>
      <c r="B44" s="273">
        <v>68</v>
      </c>
      <c r="C44" s="274">
        <v>1</v>
      </c>
      <c r="D44" s="275">
        <f t="shared" ref="D44:D47" si="5">SUM(B44:C44)</f>
        <v>69</v>
      </c>
      <c r="F44" s="260"/>
      <c r="G44" s="260"/>
    </row>
    <row r="45" spans="1:10" s="258" customFormat="1" ht="9" customHeight="1" x14ac:dyDescent="0.2">
      <c r="A45" s="42" t="s">
        <v>313</v>
      </c>
      <c r="B45" s="269">
        <v>10</v>
      </c>
      <c r="C45" s="270">
        <v>6</v>
      </c>
      <c r="D45" s="271">
        <f t="shared" ref="D45:D46" si="6">SUM(B45:C45)</f>
        <v>16</v>
      </c>
      <c r="F45" s="260"/>
      <c r="G45" s="260"/>
    </row>
    <row r="46" spans="1:10" s="258" customFormat="1" ht="9" customHeight="1" x14ac:dyDescent="0.2">
      <c r="A46" s="74" t="s">
        <v>48</v>
      </c>
      <c r="B46" s="273">
        <v>170</v>
      </c>
      <c r="C46" s="274">
        <v>63</v>
      </c>
      <c r="D46" s="275">
        <f t="shared" si="6"/>
        <v>233</v>
      </c>
      <c r="F46" s="260"/>
      <c r="G46" s="261"/>
    </row>
    <row r="47" spans="1:10" s="258" customFormat="1" ht="9" customHeight="1" thickBot="1" x14ac:dyDescent="0.25">
      <c r="A47" s="42" t="s">
        <v>1</v>
      </c>
      <c r="B47" s="269">
        <v>180</v>
      </c>
      <c r="C47" s="270">
        <v>39</v>
      </c>
      <c r="D47" s="271">
        <f t="shared" si="5"/>
        <v>219</v>
      </c>
      <c r="F47" s="260"/>
      <c r="G47" s="260"/>
    </row>
    <row r="48" spans="1:10" ht="18" customHeight="1" thickBot="1" x14ac:dyDescent="0.25">
      <c r="A48" s="276" t="s">
        <v>0</v>
      </c>
      <c r="B48" s="277">
        <f>SUM(B8:B47)</f>
        <v>2545</v>
      </c>
      <c r="C48" s="278">
        <f>SUM(C8:C47)</f>
        <v>486</v>
      </c>
      <c r="D48" s="279">
        <f>SUM(D8:D47)</f>
        <v>3031</v>
      </c>
      <c r="F48" s="260"/>
      <c r="G48" s="261"/>
      <c r="H48" s="258"/>
      <c r="I48" s="258"/>
      <c r="J48" s="258"/>
    </row>
    <row r="49" spans="1:10" ht="12.75" x14ac:dyDescent="0.2">
      <c r="A49" s="283" t="s">
        <v>185</v>
      </c>
      <c r="F49" s="260"/>
      <c r="G49" s="261"/>
      <c r="H49" s="258"/>
      <c r="I49" s="258"/>
      <c r="J49" s="258"/>
    </row>
    <row r="50" spans="1:10" ht="45" customHeight="1" x14ac:dyDescent="0.2">
      <c r="F50" s="260"/>
      <c r="G50" s="261"/>
      <c r="H50" s="258"/>
      <c r="I50" s="258"/>
      <c r="J50" s="258"/>
    </row>
    <row r="51" spans="1:10" ht="11.25" customHeight="1" thickBot="1" x14ac:dyDescent="0.25">
      <c r="F51" s="260"/>
      <c r="G51" s="261"/>
      <c r="H51" s="258"/>
      <c r="I51" s="258"/>
      <c r="J51" s="258"/>
    </row>
    <row r="52" spans="1:10" ht="15.75" x14ac:dyDescent="0.2">
      <c r="F52" s="280" t="s">
        <v>7</v>
      </c>
      <c r="G52" s="281">
        <v>395</v>
      </c>
      <c r="H52" s="282">
        <f>+G52/$G$62</f>
        <v>0.43169398907103823</v>
      </c>
    </row>
    <row r="53" spans="1:10" ht="15.75" x14ac:dyDescent="0.2">
      <c r="F53" s="284" t="s">
        <v>203</v>
      </c>
      <c r="G53" s="285">
        <v>306</v>
      </c>
      <c r="H53" s="282">
        <f>+G53/$G$62</f>
        <v>0.33442622950819673</v>
      </c>
    </row>
    <row r="54" spans="1:10" ht="15.75" x14ac:dyDescent="0.2">
      <c r="F54" s="284" t="s">
        <v>45</v>
      </c>
      <c r="G54" s="285">
        <v>260</v>
      </c>
      <c r="H54" s="282">
        <f>+G54/$G$62</f>
        <v>0.28415300546448086</v>
      </c>
    </row>
    <row r="55" spans="1:10" ht="35.25" customHeight="1" x14ac:dyDescent="0.2">
      <c r="F55" s="284" t="s">
        <v>156</v>
      </c>
      <c r="G55" s="285">
        <v>245</v>
      </c>
      <c r="H55" s="282">
        <f t="shared" ref="H55:H61" si="7">+G55/$G$62</f>
        <v>0.26775956284153007</v>
      </c>
    </row>
    <row r="56" spans="1:10" ht="35.25" customHeight="1" x14ac:dyDescent="0.2">
      <c r="F56" s="284" t="s">
        <v>48</v>
      </c>
      <c r="G56" s="285">
        <v>233</v>
      </c>
      <c r="H56" s="282">
        <f t="shared" si="7"/>
        <v>0.25464480874316942</v>
      </c>
    </row>
    <row r="57" spans="1:10" ht="32.25" customHeight="1" x14ac:dyDescent="0.2">
      <c r="F57" s="284" t="s">
        <v>8</v>
      </c>
      <c r="G57" s="285">
        <v>169</v>
      </c>
      <c r="H57" s="282">
        <f t="shared" si="7"/>
        <v>0.18469945355191256</v>
      </c>
    </row>
    <row r="58" spans="1:10" ht="12.75" x14ac:dyDescent="0.2">
      <c r="A58" s="289" t="s">
        <v>32</v>
      </c>
      <c r="F58" s="284" t="s">
        <v>44</v>
      </c>
      <c r="G58" s="285">
        <v>151</v>
      </c>
      <c r="H58" s="282">
        <f t="shared" si="7"/>
        <v>0.1650273224043716</v>
      </c>
    </row>
    <row r="59" spans="1:10" ht="13.5" customHeight="1" x14ac:dyDescent="0.2">
      <c r="F59" s="284" t="s">
        <v>10</v>
      </c>
      <c r="G59" s="285">
        <v>128</v>
      </c>
      <c r="H59" s="282">
        <f t="shared" si="7"/>
        <v>0.13989071038251366</v>
      </c>
    </row>
    <row r="60" spans="1:10" ht="35.25" customHeight="1" x14ac:dyDescent="0.2">
      <c r="F60" s="287" t="s">
        <v>9</v>
      </c>
      <c r="G60" s="288">
        <v>118</v>
      </c>
      <c r="H60" s="282">
        <f t="shared" si="7"/>
        <v>0.12896174863387977</v>
      </c>
    </row>
    <row r="61" spans="1:10" ht="35.25" customHeight="1" x14ac:dyDescent="0.2">
      <c r="A61" s="386"/>
      <c r="F61" s="292" t="s">
        <v>46</v>
      </c>
      <c r="G61" s="288">
        <v>111</v>
      </c>
      <c r="H61" s="282">
        <f t="shared" si="7"/>
        <v>0.12131147540983607</v>
      </c>
    </row>
    <row r="62" spans="1:10" ht="35.25" customHeight="1" x14ac:dyDescent="0.2">
      <c r="F62" s="303" t="s">
        <v>31</v>
      </c>
      <c r="G62" s="290">
        <v>915</v>
      </c>
      <c r="H62" s="282">
        <f>+G62/$G$62</f>
        <v>1</v>
      </c>
    </row>
    <row r="63" spans="1:10" ht="35.25" customHeight="1" x14ac:dyDescent="0.2">
      <c r="G63" s="348">
        <f>SUM(G52:G62)</f>
        <v>3031</v>
      </c>
    </row>
    <row r="73" spans="9:10" ht="35.25" customHeight="1" x14ac:dyDescent="0.2">
      <c r="I73" s="259"/>
      <c r="J73" s="259"/>
    </row>
    <row r="74" spans="9:10" ht="35.25" customHeight="1" x14ac:dyDescent="0.2">
      <c r="I74" s="259"/>
      <c r="J74" s="259"/>
    </row>
    <row r="75" spans="9:10" ht="35.25" customHeight="1" x14ac:dyDescent="0.2">
      <c r="I75" s="258"/>
      <c r="J75" s="258"/>
    </row>
    <row r="76" spans="9:10" ht="35.25" customHeight="1" x14ac:dyDescent="0.2">
      <c r="I76" s="258"/>
      <c r="J76" s="258"/>
    </row>
    <row r="77" spans="9:10" ht="35.25" customHeight="1" x14ac:dyDescent="0.2">
      <c r="I77" s="258"/>
      <c r="J77" s="258"/>
    </row>
    <row r="78" spans="9:10" ht="35.25" customHeight="1" x14ac:dyDescent="0.2">
      <c r="I78" s="258"/>
      <c r="J78" s="258"/>
    </row>
    <row r="79" spans="9:10" ht="35.25" customHeight="1" x14ac:dyDescent="0.2">
      <c r="I79" s="258"/>
      <c r="J79" s="258"/>
    </row>
    <row r="80" spans="9:10" ht="35.25" customHeight="1" x14ac:dyDescent="0.2">
      <c r="I80" s="258"/>
      <c r="J80" s="258"/>
    </row>
    <row r="81" spans="9:10" ht="35.25" customHeight="1" x14ac:dyDescent="0.2">
      <c r="I81" s="258"/>
      <c r="J81" s="258"/>
    </row>
    <row r="82" spans="9:10" ht="35.25" customHeight="1" x14ac:dyDescent="0.2">
      <c r="I82" s="258"/>
      <c r="J82" s="258"/>
    </row>
    <row r="83" spans="9:10" ht="35.25" customHeight="1" x14ac:dyDescent="0.2">
      <c r="I83" s="258"/>
      <c r="J83" s="258"/>
    </row>
    <row r="84" spans="9:10" ht="35.25" customHeight="1" x14ac:dyDescent="0.2">
      <c r="I84" s="258"/>
      <c r="J84" s="258"/>
    </row>
    <row r="85" spans="9:10" ht="35.25" customHeight="1" x14ac:dyDescent="0.2">
      <c r="I85" s="258"/>
      <c r="J85" s="258"/>
    </row>
    <row r="86" spans="9:10" ht="35.25" customHeight="1" x14ac:dyDescent="0.2">
      <c r="I86" s="258"/>
      <c r="J86" s="258"/>
    </row>
    <row r="87" spans="9:10" ht="35.25" customHeight="1" x14ac:dyDescent="0.2">
      <c r="I87" s="258"/>
      <c r="J87" s="258"/>
    </row>
    <row r="88" spans="9:10" ht="35.25" customHeight="1" x14ac:dyDescent="0.2">
      <c r="I88" s="258"/>
      <c r="J88" s="258"/>
    </row>
    <row r="89" spans="9:10" ht="35.25" customHeight="1" x14ac:dyDescent="0.2">
      <c r="I89" s="258"/>
      <c r="J89" s="258"/>
    </row>
    <row r="90" spans="9:10" ht="35.25" customHeight="1" x14ac:dyDescent="0.2">
      <c r="I90" s="258"/>
      <c r="J90" s="258"/>
    </row>
    <row r="91" spans="9:10" ht="35.25" customHeight="1" x14ac:dyDescent="0.2">
      <c r="I91" s="258"/>
      <c r="J91" s="258"/>
    </row>
    <row r="92" spans="9:10" ht="35.25" customHeight="1" x14ac:dyDescent="0.2">
      <c r="I92" s="258"/>
      <c r="J92" s="258"/>
    </row>
    <row r="93" spans="9:10" ht="35.25" customHeight="1" x14ac:dyDescent="0.2">
      <c r="I93" s="258"/>
      <c r="J93" s="258"/>
    </row>
    <row r="94" spans="9:10" ht="35.25" customHeight="1" x14ac:dyDescent="0.2">
      <c r="I94" s="258"/>
      <c r="J94" s="258"/>
    </row>
    <row r="95" spans="9:10" ht="35.25" customHeight="1" x14ac:dyDescent="0.2">
      <c r="I95" s="258"/>
      <c r="J95" s="258"/>
    </row>
    <row r="96" spans="9:10" ht="35.25" customHeight="1" x14ac:dyDescent="0.2">
      <c r="I96" s="258"/>
      <c r="J96" s="258"/>
    </row>
    <row r="97" spans="9:10" ht="35.25" customHeight="1" x14ac:dyDescent="0.2">
      <c r="I97" s="258"/>
      <c r="J97" s="258"/>
    </row>
    <row r="98" spans="9:10" ht="35.25" customHeight="1" x14ac:dyDescent="0.2">
      <c r="I98" s="258"/>
      <c r="J98" s="258"/>
    </row>
    <row r="99" spans="9:10" ht="35.25" customHeight="1" x14ac:dyDescent="0.2">
      <c r="I99" s="258"/>
      <c r="J99" s="258"/>
    </row>
    <row r="100" spans="9:10" ht="35.25" customHeight="1" x14ac:dyDescent="0.2">
      <c r="I100" s="258"/>
      <c r="J100" s="258"/>
    </row>
    <row r="101" spans="9:10" ht="35.25" customHeight="1" x14ac:dyDescent="0.2">
      <c r="I101" s="258"/>
      <c r="J101" s="258"/>
    </row>
    <row r="102" spans="9:10" ht="35.25" customHeight="1" x14ac:dyDescent="0.2">
      <c r="I102" s="258"/>
      <c r="J102" s="258"/>
    </row>
    <row r="103" spans="9:10" ht="35.25" customHeight="1" x14ac:dyDescent="0.2">
      <c r="I103" s="258"/>
      <c r="J103" s="258"/>
    </row>
    <row r="104" spans="9:10" ht="35.25" customHeight="1" x14ac:dyDescent="0.2">
      <c r="I104" s="258"/>
      <c r="J104" s="258"/>
    </row>
    <row r="105" spans="9:10" ht="35.25" customHeight="1" x14ac:dyDescent="0.2">
      <c r="I105" s="258"/>
      <c r="J105" s="258"/>
    </row>
    <row r="106" spans="9:10" ht="35.25" customHeight="1" x14ac:dyDescent="0.2">
      <c r="I106" s="258"/>
      <c r="J106" s="258"/>
    </row>
    <row r="107" spans="9:10" ht="35.25" customHeight="1" x14ac:dyDescent="0.2">
      <c r="I107" s="258"/>
      <c r="J107" s="258"/>
    </row>
    <row r="108" spans="9:10" ht="35.25" customHeight="1" x14ac:dyDescent="0.2">
      <c r="I108" s="258"/>
      <c r="J108" s="258"/>
    </row>
    <row r="109" spans="9:10" ht="35.25" customHeight="1" x14ac:dyDescent="0.2">
      <c r="I109" s="258"/>
      <c r="J109" s="258"/>
    </row>
    <row r="110" spans="9:10" ht="35.25" customHeight="1" x14ac:dyDescent="0.2">
      <c r="I110" s="258"/>
      <c r="J110" s="258"/>
    </row>
  </sheetData>
  <sortState ref="F2:G40">
    <sortCondition descending="1" ref="G2:G40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04"/>
  <sheetViews>
    <sheetView showGridLines="0" view="pageBreakPreview" topLeftCell="A32" zoomScale="106" zoomScaleNormal="100" zoomScaleSheetLayoutView="106" workbookViewId="0">
      <selection activeCell="F56" sqref="F56"/>
    </sheetView>
  </sheetViews>
  <sheetFormatPr baseColWidth="10" defaultColWidth="11.42578125" defaultRowHeight="35.25" customHeight="1" x14ac:dyDescent="0.2"/>
  <cols>
    <col min="1" max="1" width="65.7109375" style="3" customWidth="1"/>
    <col min="2" max="2" width="10.5703125" style="1" bestFit="1" customWidth="1"/>
    <col min="3" max="3" width="9.5703125" style="1" customWidth="1"/>
    <col min="4" max="4" width="7.140625" style="1" customWidth="1"/>
    <col min="5" max="5" width="11.42578125" style="1"/>
    <col min="6" max="6" width="30.85546875" style="5" customWidth="1"/>
    <col min="7" max="16384" width="11.42578125" style="1"/>
  </cols>
  <sheetData>
    <row r="1" spans="1:7" ht="15" x14ac:dyDescent="0.2">
      <c r="A1" s="470" t="s">
        <v>38</v>
      </c>
      <c r="B1" s="470"/>
      <c r="C1" s="470"/>
      <c r="D1" s="470"/>
    </row>
    <row r="2" spans="1:7" ht="15" x14ac:dyDescent="0.2">
      <c r="A2" s="18" t="s">
        <v>122</v>
      </c>
      <c r="B2" s="19"/>
      <c r="C2" s="19"/>
      <c r="D2" s="19"/>
    </row>
    <row r="3" spans="1:7" s="2" customFormat="1" ht="24" customHeight="1" x14ac:dyDescent="0.2">
      <c r="A3" s="471" t="s">
        <v>165</v>
      </c>
      <c r="B3" s="471"/>
      <c r="C3" s="471"/>
      <c r="D3" s="471"/>
      <c r="G3" s="6"/>
    </row>
    <row r="4" spans="1:7" s="2" customFormat="1" ht="15.75" x14ac:dyDescent="0.2">
      <c r="A4" s="479" t="s">
        <v>205</v>
      </c>
      <c r="B4" s="471"/>
      <c r="C4" s="471"/>
      <c r="D4" s="471"/>
      <c r="F4" s="9"/>
    </row>
    <row r="5" spans="1:7" s="2" customFormat="1" ht="13.5" customHeight="1" thickBot="1" x14ac:dyDescent="0.25">
      <c r="A5" s="472"/>
      <c r="B5" s="473"/>
      <c r="C5" s="473"/>
      <c r="D5" s="473"/>
      <c r="F5" s="9"/>
    </row>
    <row r="6" spans="1:7" s="2" customFormat="1" ht="16.5" thickBot="1" x14ac:dyDescent="0.25">
      <c r="A6" s="474" t="s">
        <v>164</v>
      </c>
      <c r="B6" s="476" t="s">
        <v>120</v>
      </c>
      <c r="C6" s="477"/>
      <c r="D6" s="474" t="s">
        <v>0</v>
      </c>
      <c r="F6" s="9"/>
    </row>
    <row r="7" spans="1:7" s="2" customFormat="1" ht="16.5" thickBot="1" x14ac:dyDescent="0.25">
      <c r="A7" s="475"/>
      <c r="B7" s="27" t="s">
        <v>118</v>
      </c>
      <c r="C7" s="27" t="s">
        <v>119</v>
      </c>
      <c r="D7" s="478"/>
      <c r="F7" s="9"/>
    </row>
    <row r="8" spans="1:7" s="9" customFormat="1" ht="9.75" customHeight="1" x14ac:dyDescent="0.2">
      <c r="A8" s="28" t="s">
        <v>135</v>
      </c>
      <c r="B8" s="34">
        <v>5</v>
      </c>
      <c r="C8" s="35">
        <v>1</v>
      </c>
      <c r="D8" s="31">
        <f t="shared" ref="D8:D45" si="0">SUM(B8:C8)</f>
        <v>6</v>
      </c>
    </row>
    <row r="9" spans="1:7" s="9" customFormat="1" ht="9" customHeight="1" x14ac:dyDescent="0.2">
      <c r="A9" s="22" t="s">
        <v>6</v>
      </c>
      <c r="B9" s="36">
        <v>12</v>
      </c>
      <c r="C9" s="24">
        <v>4</v>
      </c>
      <c r="D9" s="32">
        <f t="shared" si="0"/>
        <v>16</v>
      </c>
    </row>
    <row r="10" spans="1:7" s="9" customFormat="1" ht="9" customHeight="1" x14ac:dyDescent="0.2">
      <c r="A10" s="21" t="s">
        <v>136</v>
      </c>
      <c r="B10" s="37">
        <v>2</v>
      </c>
      <c r="C10" s="23">
        <v>0</v>
      </c>
      <c r="D10" s="33">
        <f t="shared" si="0"/>
        <v>2</v>
      </c>
    </row>
    <row r="11" spans="1:7" s="9" customFormat="1" ht="9" customHeight="1" x14ac:dyDescent="0.2">
      <c r="A11" s="22" t="s">
        <v>206</v>
      </c>
      <c r="B11" s="36">
        <v>1</v>
      </c>
      <c r="C11" s="24">
        <v>0</v>
      </c>
      <c r="D11" s="32">
        <f t="shared" si="0"/>
        <v>1</v>
      </c>
    </row>
    <row r="12" spans="1:7" s="9" customFormat="1" ht="9" customHeight="1" x14ac:dyDescent="0.2">
      <c r="A12" s="21" t="s">
        <v>188</v>
      </c>
      <c r="B12" s="37">
        <v>2</v>
      </c>
      <c r="C12" s="23">
        <v>0</v>
      </c>
      <c r="D12" s="33">
        <f t="shared" si="0"/>
        <v>2</v>
      </c>
    </row>
    <row r="13" spans="1:7" s="9" customFormat="1" ht="9" customHeight="1" x14ac:dyDescent="0.2">
      <c r="A13" s="22" t="s">
        <v>143</v>
      </c>
      <c r="B13" s="36">
        <v>4</v>
      </c>
      <c r="C13" s="24">
        <v>0</v>
      </c>
      <c r="D13" s="32">
        <f t="shared" si="0"/>
        <v>4</v>
      </c>
    </row>
    <row r="14" spans="1:7" s="9" customFormat="1" ht="9" customHeight="1" x14ac:dyDescent="0.2">
      <c r="A14" s="21" t="s">
        <v>5</v>
      </c>
      <c r="B14" s="37">
        <v>14</v>
      </c>
      <c r="C14" s="23">
        <v>0</v>
      </c>
      <c r="D14" s="33">
        <f t="shared" si="0"/>
        <v>14</v>
      </c>
    </row>
    <row r="15" spans="1:7" s="9" customFormat="1" ht="9" customHeight="1" x14ac:dyDescent="0.2">
      <c r="A15" s="22" t="s">
        <v>46</v>
      </c>
      <c r="B15" s="36">
        <v>22</v>
      </c>
      <c r="C15" s="24">
        <v>1</v>
      </c>
      <c r="D15" s="32">
        <f t="shared" si="0"/>
        <v>23</v>
      </c>
    </row>
    <row r="16" spans="1:7" s="9" customFormat="1" ht="9" customHeight="1" x14ac:dyDescent="0.2">
      <c r="A16" s="21" t="s">
        <v>170</v>
      </c>
      <c r="B16" s="37">
        <v>1</v>
      </c>
      <c r="C16" s="23">
        <v>2</v>
      </c>
      <c r="D16" s="33">
        <f t="shared" si="0"/>
        <v>3</v>
      </c>
    </row>
    <row r="17" spans="1:4" s="9" customFormat="1" ht="9" customHeight="1" x14ac:dyDescent="0.2">
      <c r="A17" s="22" t="s">
        <v>171</v>
      </c>
      <c r="B17" s="36">
        <v>9</v>
      </c>
      <c r="C17" s="24">
        <v>1</v>
      </c>
      <c r="D17" s="32">
        <f t="shared" si="0"/>
        <v>10</v>
      </c>
    </row>
    <row r="18" spans="1:4" s="9" customFormat="1" ht="9" customHeight="1" x14ac:dyDescent="0.2">
      <c r="A18" s="21" t="s">
        <v>137</v>
      </c>
      <c r="B18" s="37">
        <v>15</v>
      </c>
      <c r="C18" s="23">
        <v>0</v>
      </c>
      <c r="D18" s="33">
        <f t="shared" si="0"/>
        <v>15</v>
      </c>
    </row>
    <row r="19" spans="1:4" s="9" customFormat="1" ht="9" customHeight="1" x14ac:dyDescent="0.2">
      <c r="A19" s="22" t="s">
        <v>138</v>
      </c>
      <c r="B19" s="36">
        <v>4</v>
      </c>
      <c r="C19" s="24">
        <v>0</v>
      </c>
      <c r="D19" s="32">
        <f t="shared" si="0"/>
        <v>4</v>
      </c>
    </row>
    <row r="20" spans="1:4" s="9" customFormat="1" ht="9" customHeight="1" x14ac:dyDescent="0.2">
      <c r="A20" s="21" t="s">
        <v>7</v>
      </c>
      <c r="B20" s="37">
        <v>165</v>
      </c>
      <c r="C20" s="23">
        <v>20</v>
      </c>
      <c r="D20" s="33">
        <f t="shared" si="0"/>
        <v>185</v>
      </c>
    </row>
    <row r="21" spans="1:4" s="9" customFormat="1" ht="9" customHeight="1" x14ac:dyDescent="0.2">
      <c r="A21" s="22" t="s">
        <v>139</v>
      </c>
      <c r="B21" s="36">
        <v>3</v>
      </c>
      <c r="C21" s="24">
        <v>0</v>
      </c>
      <c r="D21" s="32">
        <f t="shared" si="0"/>
        <v>3</v>
      </c>
    </row>
    <row r="22" spans="1:4" s="9" customFormat="1" ht="9" customHeight="1" x14ac:dyDescent="0.2">
      <c r="A22" s="21" t="s">
        <v>190</v>
      </c>
      <c r="B22" s="37">
        <v>21</v>
      </c>
      <c r="C22" s="23">
        <v>2</v>
      </c>
      <c r="D22" s="33">
        <f t="shared" si="0"/>
        <v>23</v>
      </c>
    </row>
    <row r="23" spans="1:4" s="9" customFormat="1" ht="9" customHeight="1" x14ac:dyDescent="0.2">
      <c r="A23" s="22" t="s">
        <v>189</v>
      </c>
      <c r="B23" s="36">
        <v>1</v>
      </c>
      <c r="C23" s="24">
        <v>0</v>
      </c>
      <c r="D23" s="32">
        <f t="shared" si="0"/>
        <v>1</v>
      </c>
    </row>
    <row r="24" spans="1:4" s="9" customFormat="1" ht="9" customHeight="1" x14ac:dyDescent="0.2">
      <c r="A24" s="21" t="s">
        <v>45</v>
      </c>
      <c r="B24" s="37">
        <v>48</v>
      </c>
      <c r="C24" s="23">
        <v>4</v>
      </c>
      <c r="D24" s="33">
        <f t="shared" si="0"/>
        <v>52</v>
      </c>
    </row>
    <row r="25" spans="1:4" s="9" customFormat="1" ht="9" customHeight="1" x14ac:dyDescent="0.2">
      <c r="A25" s="22" t="s">
        <v>144</v>
      </c>
      <c r="B25" s="36">
        <v>18</v>
      </c>
      <c r="C25" s="24">
        <v>1</v>
      </c>
      <c r="D25" s="32">
        <f t="shared" si="0"/>
        <v>19</v>
      </c>
    </row>
    <row r="26" spans="1:4" s="9" customFormat="1" ht="9" customHeight="1" x14ac:dyDescent="0.2">
      <c r="A26" s="21" t="s">
        <v>145</v>
      </c>
      <c r="B26" s="37">
        <v>15</v>
      </c>
      <c r="C26" s="23">
        <v>0</v>
      </c>
      <c r="D26" s="33">
        <f t="shared" si="0"/>
        <v>15</v>
      </c>
    </row>
    <row r="27" spans="1:4" s="9" customFormat="1" ht="9" customHeight="1" x14ac:dyDescent="0.2">
      <c r="A27" s="22" t="s">
        <v>140</v>
      </c>
      <c r="B27" s="36">
        <v>22</v>
      </c>
      <c r="C27" s="24">
        <v>1</v>
      </c>
      <c r="D27" s="32">
        <f t="shared" si="0"/>
        <v>23</v>
      </c>
    </row>
    <row r="28" spans="1:4" s="9" customFormat="1" ht="9" customHeight="1" x14ac:dyDescent="0.2">
      <c r="A28" s="21" t="s">
        <v>141</v>
      </c>
      <c r="B28" s="37">
        <v>6</v>
      </c>
      <c r="C28" s="23">
        <v>0</v>
      </c>
      <c r="D28" s="33">
        <f t="shared" si="0"/>
        <v>6</v>
      </c>
    </row>
    <row r="29" spans="1:4" s="9" customFormat="1" ht="9" customHeight="1" x14ac:dyDescent="0.2">
      <c r="A29" s="22" t="s">
        <v>142</v>
      </c>
      <c r="B29" s="36">
        <v>9</v>
      </c>
      <c r="C29" s="24">
        <v>0</v>
      </c>
      <c r="D29" s="32">
        <f t="shared" si="0"/>
        <v>9</v>
      </c>
    </row>
    <row r="30" spans="1:4" s="9" customFormat="1" ht="9" customHeight="1" x14ac:dyDescent="0.2">
      <c r="A30" s="21" t="s">
        <v>203</v>
      </c>
      <c r="B30" s="37">
        <v>120</v>
      </c>
      <c r="C30" s="23">
        <v>6</v>
      </c>
      <c r="D30" s="33">
        <f>SUM(B30:C30)</f>
        <v>126</v>
      </c>
    </row>
    <row r="31" spans="1:4" s="9" customFormat="1" ht="9" customHeight="1" x14ac:dyDescent="0.2">
      <c r="A31" s="22" t="s">
        <v>47</v>
      </c>
      <c r="B31" s="36">
        <v>4</v>
      </c>
      <c r="C31" s="24">
        <v>2</v>
      </c>
      <c r="D31" s="32">
        <f>SUM(B31:C31)</f>
        <v>6</v>
      </c>
    </row>
    <row r="32" spans="1:4" s="9" customFormat="1" ht="9" customHeight="1" x14ac:dyDescent="0.2">
      <c r="A32" s="21" t="s">
        <v>207</v>
      </c>
      <c r="B32" s="37">
        <v>1</v>
      </c>
      <c r="C32" s="23">
        <v>0</v>
      </c>
      <c r="D32" s="33">
        <f t="shared" si="0"/>
        <v>1</v>
      </c>
    </row>
    <row r="33" spans="1:8" s="9" customFormat="1" ht="9" customHeight="1" x14ac:dyDescent="0.2">
      <c r="A33" s="22" t="s">
        <v>208</v>
      </c>
      <c r="B33" s="36">
        <v>40</v>
      </c>
      <c r="C33" s="24">
        <v>3</v>
      </c>
      <c r="D33" s="32">
        <f t="shared" si="0"/>
        <v>43</v>
      </c>
    </row>
    <row r="34" spans="1:8" s="9" customFormat="1" ht="9" customHeight="1" x14ac:dyDescent="0.2">
      <c r="A34" s="21" t="s">
        <v>204</v>
      </c>
      <c r="B34" s="37">
        <v>1</v>
      </c>
      <c r="C34" s="23">
        <v>0</v>
      </c>
      <c r="D34" s="33">
        <f t="shared" si="0"/>
        <v>1</v>
      </c>
    </row>
    <row r="35" spans="1:8" s="9" customFormat="1" ht="9" customHeight="1" x14ac:dyDescent="0.2">
      <c r="A35" s="22" t="s">
        <v>9</v>
      </c>
      <c r="B35" s="36">
        <v>31</v>
      </c>
      <c r="C35" s="24">
        <v>2</v>
      </c>
      <c r="D35" s="32">
        <f t="shared" si="0"/>
        <v>33</v>
      </c>
    </row>
    <row r="36" spans="1:8" s="9" customFormat="1" ht="9" customHeight="1" x14ac:dyDescent="0.2">
      <c r="A36" s="21" t="s">
        <v>154</v>
      </c>
      <c r="B36" s="37">
        <v>6</v>
      </c>
      <c r="C36" s="23">
        <v>0</v>
      </c>
      <c r="D36" s="33">
        <f t="shared" si="0"/>
        <v>6</v>
      </c>
    </row>
    <row r="37" spans="1:8" s="9" customFormat="1" ht="9" customHeight="1" x14ac:dyDescent="0.2">
      <c r="A37" s="22" t="s">
        <v>195</v>
      </c>
      <c r="B37" s="36">
        <v>11</v>
      </c>
      <c r="C37" s="24">
        <v>3</v>
      </c>
      <c r="D37" s="32">
        <f t="shared" si="0"/>
        <v>14</v>
      </c>
    </row>
    <row r="38" spans="1:8" s="9" customFormat="1" ht="9" customHeight="1" x14ac:dyDescent="0.2">
      <c r="A38" s="21" t="s">
        <v>155</v>
      </c>
      <c r="B38" s="37">
        <v>4</v>
      </c>
      <c r="C38" s="23">
        <v>0</v>
      </c>
      <c r="D38" s="33">
        <f t="shared" si="0"/>
        <v>4</v>
      </c>
    </row>
    <row r="39" spans="1:8" s="9" customFormat="1" ht="9" customHeight="1" x14ac:dyDescent="0.2">
      <c r="A39" s="22" t="s">
        <v>156</v>
      </c>
      <c r="B39" s="36">
        <v>62</v>
      </c>
      <c r="C39" s="24">
        <v>2</v>
      </c>
      <c r="D39" s="32">
        <f t="shared" si="0"/>
        <v>64</v>
      </c>
    </row>
    <row r="40" spans="1:8" s="9" customFormat="1" ht="9" customHeight="1" x14ac:dyDescent="0.2">
      <c r="A40" s="21" t="s">
        <v>8</v>
      </c>
      <c r="B40" s="37">
        <v>23</v>
      </c>
      <c r="C40" s="23">
        <v>3</v>
      </c>
      <c r="D40" s="33">
        <f t="shared" si="0"/>
        <v>26</v>
      </c>
    </row>
    <row r="41" spans="1:8" s="9" customFormat="1" ht="9" customHeight="1" x14ac:dyDescent="0.2">
      <c r="A41" s="22" t="s">
        <v>209</v>
      </c>
      <c r="B41" s="36">
        <v>1</v>
      </c>
      <c r="C41" s="24">
        <v>0</v>
      </c>
      <c r="D41" s="32">
        <f t="shared" si="0"/>
        <v>1</v>
      </c>
    </row>
    <row r="42" spans="1:8" s="9" customFormat="1" ht="9" customHeight="1" x14ac:dyDescent="0.2">
      <c r="A42" s="21" t="s">
        <v>10</v>
      </c>
      <c r="B42" s="37">
        <v>22</v>
      </c>
      <c r="C42" s="23">
        <v>3</v>
      </c>
      <c r="D42" s="33">
        <f t="shared" si="0"/>
        <v>25</v>
      </c>
    </row>
    <row r="43" spans="1:8" s="9" customFormat="1" ht="9" customHeight="1" x14ac:dyDescent="0.2">
      <c r="A43" s="22" t="s">
        <v>191</v>
      </c>
      <c r="B43" s="36">
        <v>14</v>
      </c>
      <c r="C43" s="24">
        <v>1</v>
      </c>
      <c r="D43" s="32">
        <f t="shared" si="0"/>
        <v>15</v>
      </c>
    </row>
    <row r="44" spans="1:8" s="9" customFormat="1" ht="17.25" customHeight="1" x14ac:dyDescent="0.2">
      <c r="A44" s="21" t="s">
        <v>48</v>
      </c>
      <c r="B44" s="37">
        <v>30</v>
      </c>
      <c r="C44" s="23">
        <v>2</v>
      </c>
      <c r="D44" s="33">
        <f t="shared" si="0"/>
        <v>32</v>
      </c>
    </row>
    <row r="45" spans="1:8" s="9" customFormat="1" ht="9.75" customHeight="1" thickBot="1" x14ac:dyDescent="0.25">
      <c r="A45" s="22" t="s">
        <v>160</v>
      </c>
      <c r="B45" s="36">
        <v>12</v>
      </c>
      <c r="C45" s="24">
        <v>1</v>
      </c>
      <c r="D45" s="32">
        <f t="shared" si="0"/>
        <v>13</v>
      </c>
    </row>
    <row r="46" spans="1:8" ht="18" customHeight="1" thickBot="1" x14ac:dyDescent="0.25">
      <c r="A46" s="29" t="s">
        <v>0</v>
      </c>
      <c r="B46" s="25">
        <f>SUM(B8:B45)</f>
        <v>781</v>
      </c>
      <c r="C46" s="26">
        <f>SUM(C8:C45)</f>
        <v>65</v>
      </c>
      <c r="D46" s="30">
        <f>SUM(D8:D45)</f>
        <v>846</v>
      </c>
    </row>
    <row r="47" spans="1:8" ht="13.5" thickBot="1" x14ac:dyDescent="0.25">
      <c r="A47" s="20" t="s">
        <v>185</v>
      </c>
    </row>
    <row r="48" spans="1:8" ht="11.25" customHeight="1" x14ac:dyDescent="0.2">
      <c r="A48" s="4"/>
      <c r="F48" s="10" t="s">
        <v>7</v>
      </c>
      <c r="G48" s="8">
        <v>185</v>
      </c>
      <c r="H48" s="11">
        <f>+G48/$G$55</f>
        <v>0.21867612293144209</v>
      </c>
    </row>
    <row r="49" spans="1:8" ht="45" customHeight="1" x14ac:dyDescent="0.2">
      <c r="A49" s="469" t="s">
        <v>211</v>
      </c>
      <c r="B49" s="469"/>
      <c r="C49" s="469"/>
      <c r="D49" s="469"/>
      <c r="F49" s="14" t="s">
        <v>203</v>
      </c>
      <c r="G49" s="12">
        <v>126</v>
      </c>
      <c r="H49" s="11">
        <f t="shared" ref="H49:H55" si="1">+G49/$G$55</f>
        <v>0.14893617021276595</v>
      </c>
    </row>
    <row r="50" spans="1:8" ht="11.25" customHeight="1" x14ac:dyDescent="0.2">
      <c r="F50" s="14" t="s">
        <v>156</v>
      </c>
      <c r="G50" s="12">
        <v>64</v>
      </c>
      <c r="H50" s="11">
        <f t="shared" si="1"/>
        <v>7.5650118203309691E-2</v>
      </c>
    </row>
    <row r="51" spans="1:8" ht="15" x14ac:dyDescent="0.2">
      <c r="F51" s="14" t="s">
        <v>44</v>
      </c>
      <c r="G51" s="12">
        <v>43</v>
      </c>
      <c r="H51" s="11">
        <f t="shared" si="1"/>
        <v>5.0827423167848697E-2</v>
      </c>
    </row>
    <row r="52" spans="1:8" ht="15" x14ac:dyDescent="0.2">
      <c r="F52" s="14" t="s">
        <v>45</v>
      </c>
      <c r="G52" s="12">
        <v>52</v>
      </c>
      <c r="H52" s="11">
        <f t="shared" si="1"/>
        <v>6.1465721040189124E-2</v>
      </c>
    </row>
    <row r="53" spans="1:8" ht="15" x14ac:dyDescent="0.2">
      <c r="F53" s="14" t="s">
        <v>48</v>
      </c>
      <c r="G53" s="12">
        <v>32</v>
      </c>
      <c r="H53" s="11">
        <f t="shared" si="1"/>
        <v>3.7825059101654845E-2</v>
      </c>
    </row>
    <row r="54" spans="1:8" ht="35.25" customHeight="1" x14ac:dyDescent="0.2">
      <c r="F54" s="15" t="s">
        <v>1</v>
      </c>
      <c r="G54" s="16">
        <v>344</v>
      </c>
      <c r="H54" s="11">
        <f t="shared" si="1"/>
        <v>0.40661938534278957</v>
      </c>
    </row>
    <row r="55" spans="1:8" ht="35.25" customHeight="1" x14ac:dyDescent="0.2">
      <c r="F55" s="17"/>
      <c r="G55" s="13">
        <f>SUM(G48:G54)</f>
        <v>846</v>
      </c>
      <c r="H55" s="11">
        <f t="shared" si="1"/>
        <v>1</v>
      </c>
    </row>
    <row r="57" spans="1:8" ht="13.5" customHeight="1" x14ac:dyDescent="0.2">
      <c r="A57" s="7" t="s">
        <v>32</v>
      </c>
    </row>
    <row r="67" spans="9:10" ht="35.25" customHeight="1" x14ac:dyDescent="0.2">
      <c r="I67" s="2"/>
      <c r="J67" s="2"/>
    </row>
    <row r="68" spans="9:10" ht="35.25" customHeight="1" x14ac:dyDescent="0.2">
      <c r="I68" s="2"/>
      <c r="J68" s="2"/>
    </row>
    <row r="69" spans="9:10" ht="35.25" customHeight="1" x14ac:dyDescent="0.2">
      <c r="I69" s="9"/>
      <c r="J69" s="9"/>
    </row>
    <row r="70" spans="9:10" ht="35.25" customHeight="1" x14ac:dyDescent="0.2">
      <c r="I70" s="9"/>
      <c r="J70" s="9"/>
    </row>
    <row r="71" spans="9:10" ht="35.25" customHeight="1" x14ac:dyDescent="0.2">
      <c r="I71" s="9"/>
      <c r="J71" s="9"/>
    </row>
    <row r="72" spans="9:10" ht="35.25" customHeight="1" x14ac:dyDescent="0.2">
      <c r="I72" s="9"/>
      <c r="J72" s="9"/>
    </row>
    <row r="73" spans="9:10" ht="35.25" customHeight="1" x14ac:dyDescent="0.2">
      <c r="I73" s="9"/>
      <c r="J73" s="9"/>
    </row>
    <row r="74" spans="9:10" ht="35.25" customHeight="1" x14ac:dyDescent="0.2">
      <c r="I74" s="9"/>
      <c r="J74" s="9"/>
    </row>
    <row r="75" spans="9:10" ht="35.25" customHeight="1" x14ac:dyDescent="0.2">
      <c r="I75" s="9"/>
      <c r="J75" s="9"/>
    </row>
    <row r="76" spans="9:10" ht="35.25" customHeight="1" x14ac:dyDescent="0.2">
      <c r="I76" s="9"/>
      <c r="J76" s="9"/>
    </row>
    <row r="77" spans="9:10" ht="35.25" customHeight="1" x14ac:dyDescent="0.2">
      <c r="I77" s="9"/>
      <c r="J77" s="9"/>
    </row>
    <row r="78" spans="9:10" ht="35.25" customHeight="1" x14ac:dyDescent="0.2">
      <c r="I78" s="9"/>
      <c r="J78" s="9"/>
    </row>
    <row r="79" spans="9:10" ht="35.25" customHeight="1" x14ac:dyDescent="0.2">
      <c r="I79" s="9"/>
      <c r="J79" s="9"/>
    </row>
    <row r="80" spans="9:10" ht="35.25" customHeight="1" x14ac:dyDescent="0.2">
      <c r="I80" s="9"/>
      <c r="J80" s="9"/>
    </row>
    <row r="81" spans="9:10" ht="35.25" customHeight="1" x14ac:dyDescent="0.2">
      <c r="I81" s="9"/>
      <c r="J81" s="9"/>
    </row>
    <row r="82" spans="9:10" ht="35.25" customHeight="1" x14ac:dyDescent="0.2">
      <c r="I82" s="9"/>
      <c r="J82" s="9"/>
    </row>
    <row r="83" spans="9:10" ht="35.25" customHeight="1" x14ac:dyDescent="0.2">
      <c r="I83" s="9"/>
      <c r="J83" s="9"/>
    </row>
    <row r="84" spans="9:10" ht="35.25" customHeight="1" x14ac:dyDescent="0.2">
      <c r="I84" s="9"/>
      <c r="J84" s="9"/>
    </row>
    <row r="85" spans="9:10" ht="35.25" customHeight="1" x14ac:dyDescent="0.2">
      <c r="I85" s="9"/>
      <c r="J85" s="9"/>
    </row>
    <row r="86" spans="9:10" ht="35.25" customHeight="1" x14ac:dyDescent="0.2">
      <c r="I86" s="9"/>
      <c r="J86" s="9"/>
    </row>
    <row r="87" spans="9:10" ht="35.25" customHeight="1" x14ac:dyDescent="0.2">
      <c r="I87" s="9"/>
      <c r="J87" s="9"/>
    </row>
    <row r="88" spans="9:10" ht="35.25" customHeight="1" x14ac:dyDescent="0.2">
      <c r="I88" s="9"/>
      <c r="J88" s="9"/>
    </row>
    <row r="89" spans="9:10" ht="35.25" customHeight="1" x14ac:dyDescent="0.2">
      <c r="I89" s="9"/>
      <c r="J89" s="9"/>
    </row>
    <row r="90" spans="9:10" ht="35.25" customHeight="1" x14ac:dyDescent="0.2">
      <c r="I90" s="9"/>
      <c r="J90" s="9"/>
    </row>
    <row r="91" spans="9:10" ht="35.25" customHeight="1" x14ac:dyDescent="0.2">
      <c r="I91" s="9"/>
      <c r="J91" s="9"/>
    </row>
    <row r="92" spans="9:10" ht="35.25" customHeight="1" x14ac:dyDescent="0.2">
      <c r="I92" s="9"/>
      <c r="J92" s="9"/>
    </row>
    <row r="93" spans="9:10" ht="35.25" customHeight="1" x14ac:dyDescent="0.2">
      <c r="I93" s="9"/>
      <c r="J93" s="9"/>
    </row>
    <row r="94" spans="9:10" ht="35.25" customHeight="1" x14ac:dyDescent="0.2">
      <c r="I94" s="9"/>
      <c r="J94" s="9"/>
    </row>
    <row r="95" spans="9:10" ht="35.25" customHeight="1" x14ac:dyDescent="0.2">
      <c r="I95" s="9"/>
      <c r="J95" s="9"/>
    </row>
    <row r="96" spans="9:10" ht="35.25" customHeight="1" x14ac:dyDescent="0.2">
      <c r="I96" s="9"/>
      <c r="J96" s="9"/>
    </row>
    <row r="97" spans="9:10" ht="35.25" customHeight="1" x14ac:dyDescent="0.2">
      <c r="I97" s="9"/>
      <c r="J97" s="9"/>
    </row>
    <row r="98" spans="9:10" ht="35.25" customHeight="1" x14ac:dyDescent="0.2">
      <c r="I98" s="9"/>
      <c r="J98" s="9"/>
    </row>
    <row r="99" spans="9:10" ht="35.25" customHeight="1" x14ac:dyDescent="0.2">
      <c r="I99" s="9"/>
      <c r="J99" s="9"/>
    </row>
    <row r="100" spans="9:10" ht="35.25" customHeight="1" x14ac:dyDescent="0.2">
      <c r="I100" s="9"/>
      <c r="J100" s="9"/>
    </row>
    <row r="101" spans="9:10" ht="35.25" customHeight="1" x14ac:dyDescent="0.2">
      <c r="I101" s="9"/>
      <c r="J101" s="9"/>
    </row>
    <row r="102" spans="9:10" ht="35.25" customHeight="1" x14ac:dyDescent="0.2">
      <c r="I102" s="9"/>
      <c r="J102" s="9"/>
    </row>
    <row r="103" spans="9:10" ht="35.25" customHeight="1" x14ac:dyDescent="0.2">
      <c r="I103" s="9"/>
      <c r="J103" s="9"/>
    </row>
    <row r="104" spans="9:10" ht="35.25" customHeight="1" x14ac:dyDescent="0.2">
      <c r="I104" s="9"/>
      <c r="J104" s="9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103"/>
  <sheetViews>
    <sheetView showGridLines="0" view="pageBreakPreview" topLeftCell="A16" zoomScale="130" zoomScaleNormal="130" zoomScaleSheetLayoutView="130" workbookViewId="0">
      <selection activeCell="J14" sqref="J14"/>
    </sheetView>
  </sheetViews>
  <sheetFormatPr baseColWidth="10" defaultColWidth="11.42578125" defaultRowHeight="15.75" x14ac:dyDescent="0.2"/>
  <cols>
    <col min="1" max="1" width="48.5703125" style="71" customWidth="1"/>
    <col min="2" max="3" width="16.140625" style="69" customWidth="1"/>
    <col min="4" max="4" width="9.42578125" style="69" customWidth="1"/>
    <col min="5" max="5" width="11.42578125" style="69"/>
    <col min="6" max="6" width="17.85546875" style="69" customWidth="1"/>
    <col min="7" max="7" width="32.5703125" style="69" customWidth="1"/>
    <col min="8" max="16384" width="11.42578125" style="69"/>
  </cols>
  <sheetData>
    <row r="1" spans="1:4" s="70" customFormat="1" x14ac:dyDescent="0.2">
      <c r="A1" s="459" t="s">
        <v>248</v>
      </c>
      <c r="B1" s="459"/>
      <c r="C1" s="459"/>
      <c r="D1" s="459"/>
    </row>
    <row r="2" spans="1:4" ht="15" x14ac:dyDescent="0.2">
      <c r="A2" s="147" t="s">
        <v>122</v>
      </c>
      <c r="B2" s="68"/>
      <c r="C2" s="68"/>
      <c r="D2" s="68"/>
    </row>
    <row r="3" spans="1:4" s="70" customFormat="1" ht="31.5" customHeight="1" x14ac:dyDescent="0.2">
      <c r="A3" s="481" t="s">
        <v>201</v>
      </c>
      <c r="B3" s="481"/>
      <c r="C3" s="481"/>
      <c r="D3" s="481"/>
    </row>
    <row r="4" spans="1:4" s="70" customFormat="1" x14ac:dyDescent="0.2">
      <c r="A4" s="484" t="s">
        <v>315</v>
      </c>
      <c r="B4" s="481"/>
      <c r="C4" s="481"/>
      <c r="D4" s="481"/>
    </row>
    <row r="5" spans="1:4" s="70" customFormat="1" ht="7.5" customHeight="1" thickBot="1" x14ac:dyDescent="0.25">
      <c r="A5" s="482"/>
      <c r="B5" s="483"/>
      <c r="C5" s="483"/>
      <c r="D5" s="483"/>
    </row>
    <row r="6" spans="1:4" s="70" customFormat="1" ht="18.75" customHeight="1" thickBot="1" x14ac:dyDescent="0.25">
      <c r="A6" s="424" t="s">
        <v>39</v>
      </c>
      <c r="B6" s="411" t="s">
        <v>120</v>
      </c>
      <c r="C6" s="412"/>
      <c r="D6" s="424" t="s">
        <v>0</v>
      </c>
    </row>
    <row r="7" spans="1:4" s="70" customFormat="1" ht="18.75" customHeight="1" thickBot="1" x14ac:dyDescent="0.25">
      <c r="A7" s="429"/>
      <c r="B7" s="235" t="s">
        <v>118</v>
      </c>
      <c r="C7" s="235" t="s">
        <v>119</v>
      </c>
      <c r="D7" s="429"/>
    </row>
    <row r="8" spans="1:4" ht="10.5" customHeight="1" x14ac:dyDescent="0.2">
      <c r="A8" s="148" t="s">
        <v>43</v>
      </c>
      <c r="B8" s="39">
        <v>14</v>
      </c>
      <c r="C8" s="40">
        <v>0</v>
      </c>
      <c r="D8" s="187">
        <f t="shared" ref="D8:D23" si="0">SUM(B8:C8)</f>
        <v>14</v>
      </c>
    </row>
    <row r="9" spans="1:4" ht="10.5" customHeight="1" x14ac:dyDescent="0.2">
      <c r="A9" s="42" t="s">
        <v>267</v>
      </c>
      <c r="B9" s="43">
        <v>1</v>
      </c>
      <c r="C9" s="44">
        <v>0</v>
      </c>
      <c r="D9" s="188">
        <f t="shared" si="0"/>
        <v>1</v>
      </c>
    </row>
    <row r="10" spans="1:4" ht="10.5" customHeight="1" x14ac:dyDescent="0.2">
      <c r="A10" s="74" t="s">
        <v>27</v>
      </c>
      <c r="B10" s="47">
        <v>664</v>
      </c>
      <c r="C10" s="48">
        <v>158</v>
      </c>
      <c r="D10" s="189">
        <f t="shared" si="0"/>
        <v>822</v>
      </c>
    </row>
    <row r="11" spans="1:4" ht="10.5" customHeight="1" x14ac:dyDescent="0.2">
      <c r="A11" s="42" t="s">
        <v>29</v>
      </c>
      <c r="B11" s="43">
        <v>230</v>
      </c>
      <c r="C11" s="44">
        <v>12</v>
      </c>
      <c r="D11" s="188">
        <f t="shared" ref="D11:D14" si="1">SUM(B11:C11)</f>
        <v>242</v>
      </c>
    </row>
    <row r="12" spans="1:4" ht="10.5" customHeight="1" x14ac:dyDescent="0.2">
      <c r="A12" s="74" t="s">
        <v>327</v>
      </c>
      <c r="B12" s="47">
        <v>1</v>
      </c>
      <c r="C12" s="48">
        <v>1</v>
      </c>
      <c r="D12" s="189">
        <f t="shared" si="1"/>
        <v>2</v>
      </c>
    </row>
    <row r="13" spans="1:4" ht="10.5" customHeight="1" x14ac:dyDescent="0.2">
      <c r="A13" s="42" t="s">
        <v>261</v>
      </c>
      <c r="B13" s="43">
        <v>6</v>
      </c>
      <c r="C13" s="44">
        <v>4</v>
      </c>
      <c r="D13" s="188">
        <f t="shared" si="1"/>
        <v>10</v>
      </c>
    </row>
    <row r="14" spans="1:4" ht="10.5" customHeight="1" x14ac:dyDescent="0.2">
      <c r="A14" s="74" t="s">
        <v>289</v>
      </c>
      <c r="B14" s="47">
        <v>1</v>
      </c>
      <c r="C14" s="48">
        <v>0</v>
      </c>
      <c r="D14" s="189">
        <f t="shared" si="1"/>
        <v>1</v>
      </c>
    </row>
    <row r="15" spans="1:4" ht="10.5" customHeight="1" x14ac:dyDescent="0.2">
      <c r="A15" s="42" t="s">
        <v>328</v>
      </c>
      <c r="B15" s="43">
        <v>0</v>
      </c>
      <c r="C15" s="44">
        <v>1</v>
      </c>
      <c r="D15" s="188">
        <f>SUM(B15:C15)</f>
        <v>1</v>
      </c>
    </row>
    <row r="16" spans="1:4" ht="10.5" customHeight="1" x14ac:dyDescent="0.2">
      <c r="A16" s="74" t="s">
        <v>36</v>
      </c>
      <c r="B16" s="47">
        <v>9</v>
      </c>
      <c r="C16" s="48">
        <v>0</v>
      </c>
      <c r="D16" s="189">
        <f t="shared" ref="D16:D17" si="2">SUM(B16:C16)</f>
        <v>9</v>
      </c>
    </row>
    <row r="17" spans="1:4" ht="10.5" customHeight="1" x14ac:dyDescent="0.2">
      <c r="A17" s="42" t="s">
        <v>28</v>
      </c>
      <c r="B17" s="43">
        <v>112</v>
      </c>
      <c r="C17" s="44">
        <v>15</v>
      </c>
      <c r="D17" s="188">
        <f t="shared" si="2"/>
        <v>127</v>
      </c>
    </row>
    <row r="18" spans="1:4" ht="10.5" customHeight="1" x14ac:dyDescent="0.2">
      <c r="A18" s="74" t="s">
        <v>320</v>
      </c>
      <c r="B18" s="47">
        <v>1</v>
      </c>
      <c r="C18" s="48">
        <v>0</v>
      </c>
      <c r="D18" s="189">
        <f t="shared" ref="D18" si="3">SUM(B18:C18)</f>
        <v>1</v>
      </c>
    </row>
    <row r="19" spans="1:4" ht="10.5" customHeight="1" x14ac:dyDescent="0.2">
      <c r="A19" s="42" t="s">
        <v>260</v>
      </c>
      <c r="B19" s="43">
        <v>2</v>
      </c>
      <c r="C19" s="44">
        <v>0</v>
      </c>
      <c r="D19" s="188">
        <f t="shared" si="0"/>
        <v>2</v>
      </c>
    </row>
    <row r="20" spans="1:4" ht="10.5" customHeight="1" x14ac:dyDescent="0.2">
      <c r="A20" s="74" t="s">
        <v>42</v>
      </c>
      <c r="B20" s="47">
        <v>11</v>
      </c>
      <c r="C20" s="48">
        <v>1</v>
      </c>
      <c r="D20" s="189">
        <f t="shared" ref="D20:D21" si="4">SUM(B20:C20)</f>
        <v>12</v>
      </c>
    </row>
    <row r="21" spans="1:4" ht="10.5" customHeight="1" x14ac:dyDescent="0.2">
      <c r="A21" s="42" t="s">
        <v>329</v>
      </c>
      <c r="B21" s="43">
        <v>104</v>
      </c>
      <c r="C21" s="44">
        <v>10</v>
      </c>
      <c r="D21" s="188">
        <f t="shared" si="4"/>
        <v>114</v>
      </c>
    </row>
    <row r="22" spans="1:4" ht="10.5" customHeight="1" x14ac:dyDescent="0.2">
      <c r="A22" s="74" t="s">
        <v>11</v>
      </c>
      <c r="B22" s="47">
        <v>247</v>
      </c>
      <c r="C22" s="48">
        <v>27</v>
      </c>
      <c r="D22" s="189">
        <f t="shared" si="0"/>
        <v>274</v>
      </c>
    </row>
    <row r="23" spans="1:4" ht="10.5" customHeight="1" x14ac:dyDescent="0.2">
      <c r="A23" s="42" t="s">
        <v>14</v>
      </c>
      <c r="B23" s="43">
        <v>65</v>
      </c>
      <c r="C23" s="44">
        <v>26</v>
      </c>
      <c r="D23" s="188">
        <f t="shared" si="0"/>
        <v>91</v>
      </c>
    </row>
    <row r="24" spans="1:4" ht="10.5" customHeight="1" x14ac:dyDescent="0.2">
      <c r="A24" s="74" t="s">
        <v>302</v>
      </c>
      <c r="B24" s="47">
        <v>13</v>
      </c>
      <c r="C24" s="48">
        <v>8</v>
      </c>
      <c r="D24" s="189">
        <f t="shared" ref="D24:D25" si="5">SUM(B24:C24)</f>
        <v>21</v>
      </c>
    </row>
    <row r="25" spans="1:4" ht="10.5" customHeight="1" x14ac:dyDescent="0.2">
      <c r="A25" s="42" t="s">
        <v>321</v>
      </c>
      <c r="B25" s="43">
        <v>3</v>
      </c>
      <c r="C25" s="44">
        <v>2</v>
      </c>
      <c r="D25" s="188">
        <f t="shared" si="5"/>
        <v>5</v>
      </c>
    </row>
    <row r="26" spans="1:4" ht="10.5" customHeight="1" x14ac:dyDescent="0.2">
      <c r="A26" s="74" t="s">
        <v>146</v>
      </c>
      <c r="B26" s="47">
        <v>56</v>
      </c>
      <c r="C26" s="48">
        <v>12</v>
      </c>
      <c r="D26" s="189">
        <f t="shared" ref="D26:D30" si="6">SUM(B26:C26)</f>
        <v>68</v>
      </c>
    </row>
    <row r="27" spans="1:4" ht="10.5" customHeight="1" x14ac:dyDescent="0.2">
      <c r="A27" s="42" t="s">
        <v>13</v>
      </c>
      <c r="B27" s="43">
        <v>73</v>
      </c>
      <c r="C27" s="44">
        <v>22</v>
      </c>
      <c r="D27" s="188">
        <f t="shared" ref="D27:D28" si="7">SUM(B27:C27)</f>
        <v>95</v>
      </c>
    </row>
    <row r="28" spans="1:4" ht="10.5" customHeight="1" x14ac:dyDescent="0.2">
      <c r="A28" s="74" t="s">
        <v>237</v>
      </c>
      <c r="B28" s="47">
        <v>236</v>
      </c>
      <c r="C28" s="48">
        <v>62</v>
      </c>
      <c r="D28" s="189">
        <f t="shared" si="7"/>
        <v>298</v>
      </c>
    </row>
    <row r="29" spans="1:4" ht="10.5" customHeight="1" x14ac:dyDescent="0.2">
      <c r="A29" s="42" t="s">
        <v>12</v>
      </c>
      <c r="B29" s="43">
        <v>310</v>
      </c>
      <c r="C29" s="44">
        <v>57</v>
      </c>
      <c r="D29" s="188">
        <f t="shared" si="6"/>
        <v>367</v>
      </c>
    </row>
    <row r="30" spans="1:4" ht="10.5" customHeight="1" thickBot="1" x14ac:dyDescent="0.25">
      <c r="A30" s="74" t="s">
        <v>1</v>
      </c>
      <c r="B30" s="47">
        <v>386</v>
      </c>
      <c r="C30" s="48">
        <v>68</v>
      </c>
      <c r="D30" s="189">
        <f t="shared" si="6"/>
        <v>454</v>
      </c>
    </row>
    <row r="31" spans="1:4" ht="18" customHeight="1" thickBot="1" x14ac:dyDescent="0.25">
      <c r="A31" s="236" t="s">
        <v>0</v>
      </c>
      <c r="B31" s="224">
        <f>SUM(B8:B30)</f>
        <v>2545</v>
      </c>
      <c r="C31" s="223">
        <f>SUM(C8:C30)</f>
        <v>486</v>
      </c>
      <c r="D31" s="211">
        <f>SUM(D8:D30)</f>
        <v>3031</v>
      </c>
    </row>
    <row r="32" spans="1:4" ht="18" customHeight="1" x14ac:dyDescent="0.2">
      <c r="A32" s="150" t="s">
        <v>185</v>
      </c>
      <c r="B32" s="151"/>
      <c r="C32" s="151"/>
      <c r="D32" s="151"/>
    </row>
    <row r="33" spans="6:9" ht="34.5" customHeight="1" x14ac:dyDescent="0.2">
      <c r="G33" s="70" t="s">
        <v>216</v>
      </c>
      <c r="H33" s="70" t="s">
        <v>217</v>
      </c>
      <c r="I33" s="70"/>
    </row>
    <row r="34" spans="6:9" ht="33" customHeight="1" x14ac:dyDescent="0.2">
      <c r="F34" s="70"/>
      <c r="G34" s="152" t="s">
        <v>27</v>
      </c>
      <c r="H34" s="358">
        <v>822</v>
      </c>
      <c r="I34" s="70"/>
    </row>
    <row r="35" spans="6:9" ht="16.5" customHeight="1" x14ac:dyDescent="0.2">
      <c r="G35" s="153" t="s">
        <v>12</v>
      </c>
      <c r="H35" s="154">
        <v>367</v>
      </c>
    </row>
    <row r="36" spans="6:9" ht="18" customHeight="1" x14ac:dyDescent="0.2">
      <c r="F36" s="70"/>
      <c r="G36" s="152" t="s">
        <v>237</v>
      </c>
      <c r="H36" s="358">
        <v>298</v>
      </c>
      <c r="I36" s="70"/>
    </row>
    <row r="37" spans="6:9" ht="18" customHeight="1" x14ac:dyDescent="0.2">
      <c r="F37" s="70"/>
      <c r="G37" s="152" t="s">
        <v>11</v>
      </c>
      <c r="H37" s="358">
        <v>274</v>
      </c>
      <c r="I37" s="70"/>
    </row>
    <row r="38" spans="6:9" ht="18" customHeight="1" x14ac:dyDescent="0.2">
      <c r="F38" s="70"/>
      <c r="G38" s="153" t="s">
        <v>29</v>
      </c>
      <c r="H38" s="154">
        <v>242</v>
      </c>
      <c r="I38" s="70"/>
    </row>
    <row r="39" spans="6:9" ht="18" customHeight="1" x14ac:dyDescent="0.2">
      <c r="F39" s="70"/>
      <c r="G39" s="153" t="s">
        <v>28</v>
      </c>
      <c r="H39" s="154">
        <v>127</v>
      </c>
      <c r="I39" s="70"/>
    </row>
    <row r="40" spans="6:9" ht="18" customHeight="1" x14ac:dyDescent="0.2">
      <c r="F40" s="70"/>
      <c r="G40" s="153" t="s">
        <v>287</v>
      </c>
      <c r="H40" s="154">
        <v>114</v>
      </c>
      <c r="I40" s="70"/>
    </row>
    <row r="41" spans="6:9" ht="18" customHeight="1" x14ac:dyDescent="0.2">
      <c r="G41" s="152" t="s">
        <v>13</v>
      </c>
      <c r="H41" s="119">
        <v>95</v>
      </c>
    </row>
    <row r="42" spans="6:9" ht="18" customHeight="1" x14ac:dyDescent="0.2">
      <c r="G42" s="152" t="s">
        <v>14</v>
      </c>
      <c r="H42" s="155">
        <v>91</v>
      </c>
    </row>
    <row r="43" spans="6:9" ht="18" customHeight="1" x14ac:dyDescent="0.2">
      <c r="G43" s="152" t="s">
        <v>146</v>
      </c>
      <c r="H43" s="119">
        <v>68</v>
      </c>
    </row>
    <row r="44" spans="6:9" ht="18" customHeight="1" x14ac:dyDescent="0.2">
      <c r="G44" s="152" t="s">
        <v>302</v>
      </c>
      <c r="H44" s="358">
        <v>21</v>
      </c>
    </row>
    <row r="45" spans="6:9" ht="18" customHeight="1" x14ac:dyDescent="0.2">
      <c r="G45" s="153" t="s">
        <v>43</v>
      </c>
      <c r="H45" s="119">
        <v>14</v>
      </c>
    </row>
    <row r="46" spans="6:9" ht="18" customHeight="1" x14ac:dyDescent="0.2">
      <c r="G46" s="153" t="s">
        <v>42</v>
      </c>
      <c r="H46" s="119">
        <v>12</v>
      </c>
    </row>
    <row r="47" spans="6:9" ht="18" customHeight="1" x14ac:dyDescent="0.2">
      <c r="G47" s="152" t="s">
        <v>261</v>
      </c>
      <c r="H47" s="155">
        <v>10</v>
      </c>
    </row>
    <row r="48" spans="6:9" x14ac:dyDescent="0.2">
      <c r="G48" s="157" t="s">
        <v>36</v>
      </c>
      <c r="H48" s="157">
        <v>9</v>
      </c>
    </row>
    <row r="49" spans="1:8" x14ac:dyDescent="0.2">
      <c r="G49" s="156" t="s">
        <v>321</v>
      </c>
      <c r="H49" s="155">
        <v>5</v>
      </c>
    </row>
    <row r="50" spans="1:8" x14ac:dyDescent="0.2">
      <c r="G50" s="156" t="s">
        <v>327</v>
      </c>
      <c r="H50" s="119">
        <v>2</v>
      </c>
    </row>
    <row r="51" spans="1:8" ht="12.75" x14ac:dyDescent="0.2">
      <c r="A51" s="480" t="s">
        <v>32</v>
      </c>
      <c r="B51" s="480"/>
      <c r="C51" s="480"/>
      <c r="D51" s="480"/>
      <c r="G51" s="157" t="s">
        <v>260</v>
      </c>
      <c r="H51" s="119">
        <v>2</v>
      </c>
    </row>
    <row r="52" spans="1:8" ht="22.5" customHeight="1" x14ac:dyDescent="0.2">
      <c r="A52" s="57"/>
      <c r="G52" s="157" t="s">
        <v>267</v>
      </c>
      <c r="H52" s="119">
        <v>1</v>
      </c>
    </row>
    <row r="53" spans="1:8" ht="14.25" customHeight="1" x14ac:dyDescent="0.2">
      <c r="G53" s="157" t="s">
        <v>289</v>
      </c>
      <c r="H53" s="157">
        <v>1</v>
      </c>
    </row>
    <row r="54" spans="1:8" x14ac:dyDescent="0.2">
      <c r="G54" s="157" t="s">
        <v>328</v>
      </c>
      <c r="H54" s="157">
        <v>1</v>
      </c>
    </row>
    <row r="55" spans="1:8" x14ac:dyDescent="0.2">
      <c r="G55" s="156" t="s">
        <v>320</v>
      </c>
      <c r="H55" s="119">
        <v>1</v>
      </c>
    </row>
    <row r="56" spans="1:8" x14ac:dyDescent="0.2">
      <c r="G56" s="69" t="s">
        <v>1</v>
      </c>
      <c r="H56" s="69">
        <v>454</v>
      </c>
    </row>
    <row r="57" spans="1:8" x14ac:dyDescent="0.2">
      <c r="H57" s="59">
        <f>SUM(H34:H56)</f>
        <v>3031</v>
      </c>
    </row>
    <row r="59" spans="1:8" ht="12" customHeight="1" x14ac:dyDescent="0.2"/>
    <row r="60" spans="1:8" ht="12" customHeight="1" x14ac:dyDescent="0.2"/>
    <row r="82" spans="8:12" x14ac:dyDescent="0.2">
      <c r="I82" s="70"/>
      <c r="J82" s="70"/>
      <c r="K82" s="70"/>
      <c r="L82" s="70"/>
    </row>
    <row r="83" spans="8:12" x14ac:dyDescent="0.2">
      <c r="I83" s="70"/>
      <c r="J83" s="70"/>
      <c r="K83" s="70"/>
      <c r="L83" s="70"/>
    </row>
    <row r="84" spans="8:12" x14ac:dyDescent="0.2">
      <c r="L84" s="70"/>
    </row>
    <row r="95" spans="8:12" x14ac:dyDescent="0.2">
      <c r="H95" s="149"/>
    </row>
    <row r="96" spans="8:12" x14ac:dyDescent="0.2">
      <c r="L96" s="149"/>
    </row>
    <row r="103" spans="11:11" x14ac:dyDescent="0.2">
      <c r="K103" s="149"/>
    </row>
  </sheetData>
  <sortState ref="G34:H55">
    <sortCondition descending="1" ref="H34:H55"/>
  </sortState>
  <mergeCells count="8">
    <mergeCell ref="A51:D51"/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ignoredErrors>
    <ignoredError sqref="D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17</vt:i4>
      </vt:variant>
    </vt:vector>
  </HeadingPairs>
  <TitlesOfParts>
    <vt:vector size="36" baseType="lpstr">
      <vt:lpstr>C-1</vt:lpstr>
      <vt:lpstr>C-2</vt:lpstr>
      <vt:lpstr>C-3</vt:lpstr>
      <vt:lpstr>C-4</vt:lpstr>
      <vt:lpstr>C-5</vt:lpstr>
      <vt:lpstr>C-6</vt:lpstr>
      <vt:lpstr>C-7 (2)</vt:lpstr>
      <vt:lpstr>C-7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C-17</vt:lpstr>
      <vt:lpstr>C-18</vt:lpstr>
      <vt:lpstr>'C-1'!Área_de_impresión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'C-15'!Área_de_impresión</vt:lpstr>
      <vt:lpstr>'C-16'!Área_de_impresión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 (2)'!Área_de_impresión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William Bardales Chavez</cp:lastModifiedBy>
  <cp:lastPrinted>2019-08-01T19:41:05Z</cp:lastPrinted>
  <dcterms:created xsi:type="dcterms:W3CDTF">2005-11-30T15:13:05Z</dcterms:created>
  <dcterms:modified xsi:type="dcterms:W3CDTF">2019-08-01T21:21:17Z</dcterms:modified>
</cp:coreProperties>
</file>